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0" windowWidth="3750" windowHeight="5265" tabRatio="897" activeTab="1"/>
  </bookViews>
  <sheets>
    <sheet name="προμέτρηση" sheetId="1" r:id="rId1"/>
    <sheet name="Προυπολογισμός " sheetId="2" r:id="rId2"/>
    <sheet name="Φύλλο1" sheetId="3" r:id="rId3"/>
  </sheets>
  <definedNames>
    <definedName name="_xlnm.Print_Area" localSheetId="0">'προμέτρηση'!$A$1:$G$60</definedName>
    <definedName name="_xlnm.Print_Area" localSheetId="1">'Προυπολογισμός '!$A$1:$I$72</definedName>
  </definedNames>
  <calcPr fullCalcOnLoad="1" fullPrecision="0"/>
</workbook>
</file>

<file path=xl/sharedStrings.xml><?xml version="1.0" encoding="utf-8"?>
<sst xmlns="http://schemas.openxmlformats.org/spreadsheetml/2006/main" count="323" uniqueCount="168">
  <si>
    <t>Καθαίρεση επιχρισμάτων</t>
  </si>
  <si>
    <t>ΟΙΚ-2252</t>
  </si>
  <si>
    <t>Άθροισμα:</t>
  </si>
  <si>
    <t>α/α</t>
  </si>
  <si>
    <t>Δαπάνη</t>
  </si>
  <si>
    <t>ΕΛΛΗΝΙΚΗ  ΔΗΜΟΚΡΑΤΙΑ</t>
  </si>
  <si>
    <t>ΕΡΓΟ :</t>
  </si>
  <si>
    <t>Η συντάξασα</t>
  </si>
  <si>
    <t>Απρόβλεπτα:</t>
  </si>
  <si>
    <t xml:space="preserve"> </t>
  </si>
  <si>
    <t>Είδος εργασίας</t>
  </si>
  <si>
    <t>Μερική</t>
  </si>
  <si>
    <t>Ολική</t>
  </si>
  <si>
    <t>α/α Τιμολογ.</t>
  </si>
  <si>
    <t>Μονάδα</t>
  </si>
  <si>
    <t>Ποσότητα</t>
  </si>
  <si>
    <t>Τιμή μονάδος</t>
  </si>
  <si>
    <t>Άρθρο Αναθεώρ.</t>
  </si>
  <si>
    <t>Σύνολο:</t>
  </si>
  <si>
    <t>ΓΕ &amp; ΟΕ 18%:</t>
  </si>
  <si>
    <t>ΔΗΜΟΣ ΖΙΤΣΑΣ</t>
  </si>
  <si>
    <t>Δ/ΝΣΗ ΤΕΧΝΙΚΩΝ ΥΠΗΡΕΣΙΩΝ</t>
  </si>
  <si>
    <t>ΠΟΛΕΟΔΟΜΙΑΣ &amp; ΠΕΡ/ΝΤΟΣ</t>
  </si>
  <si>
    <t>ΕΓΚΡΙΘΗΚΕ</t>
  </si>
  <si>
    <t>Στάθης Σταύρος</t>
  </si>
  <si>
    <t>Ηλεκ/γος Μηχ/κος</t>
  </si>
  <si>
    <t>Αναθεώρηση:</t>
  </si>
  <si>
    <t>Ο Προϊστάμενος τμήματος</t>
  </si>
  <si>
    <t>Σύνολο</t>
  </si>
  <si>
    <t>ΠΡΟΜΕΤΡΗΣΗ</t>
  </si>
  <si>
    <t>Νασούλη Ανδρομάχη</t>
  </si>
  <si>
    <t>Φ.Π.Α.:24%</t>
  </si>
  <si>
    <t>Τοπογράφος Μηχ/κος ΤΕ</t>
  </si>
  <si>
    <t xml:space="preserve">Επιχρίσματα τριπτά - τριβιδιστά με τσιμεντοκονίαμα </t>
  </si>
  <si>
    <t>μμ</t>
  </si>
  <si>
    <t>Επενδύσεις τοίχων με πλακίδια πορσελάνης, λευκά ή έγχρωμα</t>
  </si>
  <si>
    <t>Επενδύσεις τοίχων με πλακίδια πορσελάνης 15x15 cm, κολλητά</t>
  </si>
  <si>
    <t>Επιστρώσεις δαπέδων με κεραμικά πλακίδια</t>
  </si>
  <si>
    <t>Επιστρώσεις δαπέδων με πλακίδια GROUP 4, διαστάσεων 20x20 cm</t>
  </si>
  <si>
    <t>Περιθώρια (σοβατεπιά) από κεραμικά πλακίδια</t>
  </si>
  <si>
    <t>Χρωματισμοί επί επιφανειών επιχρισμάτων με χρώματα υδατικής διασποράς, ακρυλικής, στυρενιοακρυλικής ή πολυβινυλικής βάσεως</t>
  </si>
  <si>
    <t xml:space="preserve">Υδραυλική εγκατάσταση </t>
  </si>
  <si>
    <t>Τεμ</t>
  </si>
  <si>
    <t>Ηλεκτρική Εγκατάσταση</t>
  </si>
  <si>
    <t>Τεμ.</t>
  </si>
  <si>
    <r>
      <t>m</t>
    </r>
    <r>
      <rPr>
        <vertAlign val="superscript"/>
        <sz val="12"/>
        <color indexed="8"/>
        <rFont val="Arial Narrow"/>
        <family val="2"/>
      </rPr>
      <t>2</t>
    </r>
  </si>
  <si>
    <t>71.21</t>
  </si>
  <si>
    <t>ΟΙΚ-7121</t>
  </si>
  <si>
    <t>73.26</t>
  </si>
  <si>
    <t>73.26.01</t>
  </si>
  <si>
    <t>ΟΙΚ-7326.1</t>
  </si>
  <si>
    <t>73.33</t>
  </si>
  <si>
    <t>73.33.01</t>
  </si>
  <si>
    <t>73.35</t>
  </si>
  <si>
    <t>77.80</t>
  </si>
  <si>
    <t>78.05.08</t>
  </si>
  <si>
    <t>Γυψοσανίδες ανθυγρές, επίπεδες, πάχους 18 mm</t>
  </si>
  <si>
    <t>ΟΙΚ 7810</t>
  </si>
  <si>
    <r>
      <t>m</t>
    </r>
    <r>
      <rPr>
        <vertAlign val="superscript"/>
        <sz val="12"/>
        <rFont val="Arial Narrow"/>
        <family val="2"/>
      </rPr>
      <t>2</t>
    </r>
  </si>
  <si>
    <t>73.36.01</t>
  </si>
  <si>
    <t>Επιστρώσεις τσιμεντοκονίας πάχους 3,0 cm</t>
  </si>
  <si>
    <t>ΟΙΚ 7335</t>
  </si>
  <si>
    <t>54.46</t>
  </si>
  <si>
    <t>Θύρες ξύλινες πρεσσαριστές</t>
  </si>
  <si>
    <t>Με κάσσα δρομική, πλάτους έως 13 cm</t>
  </si>
  <si>
    <t>ΟΙΚ 5446.1</t>
  </si>
  <si>
    <t>54.46.01</t>
  </si>
  <si>
    <t>Υαλοστάσια αλουμινίου μεμονωμένα</t>
  </si>
  <si>
    <t>Υαλοστάσια δίφυλλα, με ή χωρίς σταθερό φεγγίτη, ανοιγόμένα περί κατακόρυφο ή οριζόντιο άξονα</t>
  </si>
  <si>
    <t>ΟΙΚ 6522</t>
  </si>
  <si>
    <t>Διπλοί θερμομονωτικοί - ηχομονωτικοί - ανακλαστικοί υαλοπίνακες</t>
  </si>
  <si>
    <t>ΟΙΚ 7609.2</t>
  </si>
  <si>
    <t>Διπλοί υαλοπίνακες συνολικού πάχους 18 mm, (κρύσταλλο 5 mm, κενό 8 mm, κρύσταλλο 5 mm)</t>
  </si>
  <si>
    <t>65.17</t>
  </si>
  <si>
    <t>65.17.04</t>
  </si>
  <si>
    <t>76.27.01</t>
  </si>
  <si>
    <t>22.45</t>
  </si>
  <si>
    <t>Αποξήλωση ξυλίνων ή σιδηρών κουφωμάτων</t>
  </si>
  <si>
    <t>ΟΙΚ-2275</t>
  </si>
  <si>
    <r>
      <t>m</t>
    </r>
    <r>
      <rPr>
        <vertAlign val="superscript"/>
        <sz val="11"/>
        <rFont val="Arial Narrow"/>
        <family val="2"/>
      </rPr>
      <t>2</t>
    </r>
  </si>
  <si>
    <t>Επιστρώσεις με χονδρόπλακες ακανόνιστες</t>
  </si>
  <si>
    <t>ΟΙΚ 7311</t>
  </si>
  <si>
    <t>22.23</t>
  </si>
  <si>
    <t>76.27</t>
  </si>
  <si>
    <t>(5,00+6,00+3,65+3,00+4,00+2,80)</t>
  </si>
  <si>
    <r>
      <t>m</t>
    </r>
    <r>
      <rPr>
        <vertAlign val="superscript"/>
        <sz val="10"/>
        <color indexed="8"/>
        <rFont val="Arial Unicode MS"/>
        <family val="2"/>
      </rPr>
      <t>2</t>
    </r>
  </si>
  <si>
    <t>Υδροβολή</t>
  </si>
  <si>
    <t>71.01.02</t>
  </si>
  <si>
    <t>Αρμολογήματα κατεργασμένων όψεων λιθοδομών</t>
  </si>
  <si>
    <t>ΟΙΚ 7102</t>
  </si>
  <si>
    <t>Σχετ 2:                      73.11</t>
  </si>
  <si>
    <t>20.01</t>
  </si>
  <si>
    <t xml:space="preserve">Εκθάμνωση εδάφους </t>
  </si>
  <si>
    <t>20.01.01</t>
  </si>
  <si>
    <t>με δενδρύλια περιμέτρου κορμού μέχρι 0,25 m</t>
  </si>
  <si>
    <t>ΟΙΚ-2101</t>
  </si>
  <si>
    <t>64.29</t>
  </si>
  <si>
    <t>Ανοξείδωτος χειρολισθήρας Φ50/2 mm</t>
  </si>
  <si>
    <t>ΟΙΚ 6428</t>
  </si>
  <si>
    <t>m</t>
  </si>
  <si>
    <t>ΟΙΚ 7331</t>
  </si>
  <si>
    <t>ΟΙΚ 2251</t>
  </si>
  <si>
    <t>Ελεούσα     /     / 2018</t>
  </si>
  <si>
    <t>77.80.01</t>
  </si>
  <si>
    <t>Εσωτερικών επιφανειών με χρήση χρωμάτων, ακρυλικής στυρενιοακρυλικής- ακρυλικής ή πολυβινυλικής βάσεως</t>
  </si>
  <si>
    <t>ΟΙΚ 7785.1</t>
  </si>
  <si>
    <r>
      <t>m</t>
    </r>
    <r>
      <rPr>
        <vertAlign val="superscript"/>
        <sz val="9"/>
        <rFont val="Arial"/>
        <family val="2"/>
      </rPr>
      <t>2</t>
    </r>
  </si>
  <si>
    <t>78.05</t>
  </si>
  <si>
    <t>Γυψοσανίδες</t>
  </si>
  <si>
    <t>77.20</t>
  </si>
  <si>
    <t>Αντισκωριακές βαφές</t>
  </si>
  <si>
    <t>77.20.01</t>
  </si>
  <si>
    <t>Εφαρμογή αντισκωριακού υποστρώματος ενός συστατικού βάσεως νερού η διαλύτου αλκυδικής, ακρυλικής ή τροποποιημένης αλκυδικής ή ακρυλικής ρητίνης</t>
  </si>
  <si>
    <t>ΟΙΚ 7744</t>
  </si>
  <si>
    <t>(1,40*1,50+1,15*0,60)</t>
  </si>
  <si>
    <t>(1,40*1,50)+(1,15*0,60)</t>
  </si>
  <si>
    <t>2*(1,35*1,40)+(2,80*1,25)+25,00</t>
  </si>
  <si>
    <t>(2*1,35+2*0,50+1,90+6,80+3,00)*3,00</t>
  </si>
  <si>
    <t>(2,85+3,00+0,60+5,50)*3,00*80%</t>
  </si>
  <si>
    <t>(1,35+2*1,40)*3,00</t>
  </si>
  <si>
    <t>1,45*2,05</t>
  </si>
  <si>
    <t>(1,40*1,50+1,15*0,60)/1,08</t>
  </si>
  <si>
    <t>71.01</t>
  </si>
  <si>
    <t xml:space="preserve">Αρμολογήματα όψεων υφισταμένων τοιχοδομών </t>
  </si>
  <si>
    <t>73.36</t>
  </si>
  <si>
    <t>Επιστρώσεις δαπέδων και περιθώρια με τσιμεντοκονίαμα σε τρεις στρώσεις</t>
  </si>
  <si>
    <t>Ελεούσα     / 02 / 2018</t>
  </si>
  <si>
    <t>(1,40*1,50+1,15*0,60+1,45*2,05)</t>
  </si>
  <si>
    <t>(8-1,35+3+0,6+5,5-(1,45*2,05)-(1,4*1,5))*3*0,8</t>
  </si>
  <si>
    <t>Ηλεκτρολογική Εγκατάσταση</t>
  </si>
  <si>
    <t>(3*0,80*2,20+0,90*2,20)</t>
  </si>
  <si>
    <t>(5,00*4,00)</t>
  </si>
  <si>
    <t>ΟΙΚ 64.01</t>
  </si>
  <si>
    <t>τεμ.</t>
  </si>
  <si>
    <t>65.02</t>
  </si>
  <si>
    <t>Υαλόθυρες αλουμινίου ανοιγόμενες</t>
  </si>
  <si>
    <t>73.33.02</t>
  </si>
  <si>
    <t>Επιστρώσεις δαπέδων με πλακίδια GROUP 4, διαστάσεων 30x30 cm</t>
  </si>
  <si>
    <t>2*(1,35*1,40)+(2,80*1,25)</t>
  </si>
  <si>
    <t xml:space="preserve">Σχετ:1             22.23 </t>
  </si>
  <si>
    <t xml:space="preserve"> Σχετ:3    64.01</t>
  </si>
  <si>
    <t>ΟΙΚ 6401</t>
  </si>
  <si>
    <t>65.02.01.02</t>
  </si>
  <si>
    <t>Υαλόθυρες ανοιγόμενες, δίφυλλες, χωρίς φεγγίτη</t>
  </si>
  <si>
    <t>ΟΙΚ 6503</t>
  </si>
  <si>
    <t xml:space="preserve"> Σχετ1:             22.23 </t>
  </si>
  <si>
    <t>Σχετ 2:          73.11</t>
  </si>
  <si>
    <t xml:space="preserve"> Σχετ:4    ΗΛΜ 008</t>
  </si>
  <si>
    <t xml:space="preserve"> Σχετ:5    ΗΛΜ 008</t>
  </si>
  <si>
    <t>ΠΡΟΫΠΟΛΟΓΙΣΜΟΣ:</t>
  </si>
  <si>
    <t>32,00+(1,35*1,20+2*1,40*1,20+3*1,35*1,20+2*2*0,50*1,20+1,25*1,20+4*1,90*1,20+3*3,00+3,1*3)</t>
  </si>
  <si>
    <t>Κατασκευή στεγάστρου</t>
  </si>
  <si>
    <t>(8,00*1,50)</t>
  </si>
  <si>
    <t>(2,85+8,00-1,40+5,50+3,60)*3,00</t>
  </si>
  <si>
    <t>ΕΡΓΟ:</t>
  </si>
  <si>
    <t>Κατασκευή Χώρων Υγιεινής στην Τ.Κ. Πολυλόφου</t>
  </si>
  <si>
    <t>(4*1,35*1,80)+(2*1,40*1,80)+(2*1,40*1,80)-(2*0,80*1,80)+(2*1,25*1,80)+(2,80*1,80-0,80*1,80)</t>
  </si>
  <si>
    <t>ΠΡΟΫΠΟΛΟΓΙΣΜΟΣ</t>
  </si>
  <si>
    <t>ΝΟΜΟΣ ΙΩΑΝΝΙΝΩΝ</t>
  </si>
  <si>
    <t>Α. ΚΑΘΑΙΡΕΣΕΙΣ - ΕΠΙΣΤΡΩΣΕΙΣ - ΕΠΕΝΔΥΣΕΙΣ</t>
  </si>
  <si>
    <t>ΟΙΚ 2101</t>
  </si>
  <si>
    <t>ΟΙΚ 2252</t>
  </si>
  <si>
    <t>ΟΙΚ 2275</t>
  </si>
  <si>
    <t>ΟΙΚ 7121</t>
  </si>
  <si>
    <t>ΟΙΚ 7326.1</t>
  </si>
  <si>
    <t>ΗΛΜ 052</t>
  </si>
  <si>
    <t>ΑΤΗΕ 8062</t>
  </si>
  <si>
    <t>Β. Η/Μ ΕΡΓΑΣΙΕΣ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</si>
</sst>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0.0000"/>
    <numFmt numFmtId="183" formatCode="0.00000"/>
    <numFmt numFmtId="184" formatCode="_(* #,##0_);_(* \(#,##0\);_(* &quot;-&quot;??_);_(@_)"/>
    <numFmt numFmtId="185" formatCode="&quot;Δρχ&quot;#,##0;&quot;Δρχ&quot;\-#,##0"/>
    <numFmt numFmtId="186" formatCode="&quot;Δρχ&quot;#,##0;[Red]&quot;Δρχ&quot;\-#,##0"/>
    <numFmt numFmtId="187" formatCode="&quot;Δρχ&quot;#,##0.00;&quot;Δρχ&quot;\-#,##0.00"/>
    <numFmt numFmtId="188" formatCode="&quot;Δρχ&quot;#,##0.00;[Red]&quot;Δρχ&quot;\-#,##0.00"/>
    <numFmt numFmtId="189" formatCode="_ &quot;Δρχ&quot;* #,##0_ ;_ &quot;Δρχ&quot;* \-#,##0_ ;_ &quot;Δρχ&quot;* &quot;-&quot;_ ;_ @_ "/>
    <numFmt numFmtId="190" formatCode="_ * #,##0_ ;_ * \-#,##0_ ;_ * &quot;-&quot;_ ;_ @_ "/>
    <numFmt numFmtId="191" formatCode="_ &quot;Δρχ&quot;* #,##0.00_ ;_ &quot;Δρχ&quot;* \-#,##0.00_ ;_ &quot;Δρχ&quot;* &quot;-&quot;??_ ;_ @_ "/>
    <numFmt numFmtId="192" formatCode="_ * #,##0.00_ ;_ * \-#,##0.00_ ;_ * &quot;-&quot;??_ ;_ @_ "/>
    <numFmt numFmtId="193" formatCode="\+0"/>
    <numFmt numFmtId="194" formatCode="0\+"/>
    <numFmt numFmtId="195" formatCode="#,##0\ \+"/>
    <numFmt numFmtId="196" formatCode="#,##0.0000"/>
    <numFmt numFmtId="197" formatCode="#,##0.00\+"/>
    <numFmt numFmtId="198" formatCode="0.0\+"/>
    <numFmt numFmtId="199" formatCode="0.00\+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"/>
    <numFmt numFmtId="204" formatCode="0.000%"/>
    <numFmt numFmtId="205" formatCode="0.0000%"/>
    <numFmt numFmtId="206" formatCode="0.00000%"/>
    <numFmt numFmtId="207" formatCode="0.000000%"/>
    <numFmt numFmtId="208" formatCode="#,##0.00\ &quot;€&quot;"/>
    <numFmt numFmtId="209" formatCode="#,##0.000"/>
    <numFmt numFmtId="210" formatCode="#,##0.00\ "/>
    <numFmt numFmtId="211" formatCode="#,##0.00&quot;*&quot;"/>
    <numFmt numFmtId="212" formatCode="0.000000"/>
    <numFmt numFmtId="213" formatCode="0.00000000"/>
    <numFmt numFmtId="214" formatCode="0.0000000"/>
    <numFmt numFmtId="215" formatCode="#,##0\ &quot;€&quot;"/>
  </numFmts>
  <fonts count="63">
    <font>
      <sz val="10"/>
      <name val="Arial Greek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 Greek"/>
      <family val="1"/>
    </font>
    <font>
      <sz val="12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vertAlign val="superscript"/>
      <sz val="12"/>
      <name val="Arial Narrow"/>
      <family val="2"/>
    </font>
    <font>
      <b/>
      <sz val="12"/>
      <name val="Arial Narrow"/>
      <family val="2"/>
    </font>
    <font>
      <vertAlign val="superscript"/>
      <sz val="12"/>
      <color indexed="8"/>
      <name val="Arial Narrow"/>
      <family val="2"/>
    </font>
    <font>
      <sz val="12"/>
      <name val="Arial Greek"/>
      <family val="0"/>
    </font>
    <font>
      <sz val="8"/>
      <name val="Arial Greek"/>
      <family val="0"/>
    </font>
    <font>
      <vertAlign val="superscript"/>
      <sz val="11"/>
      <name val="Arial Narrow"/>
      <family val="2"/>
    </font>
    <font>
      <sz val="10"/>
      <color indexed="8"/>
      <name val="Arial Unicode MS"/>
      <family val="2"/>
    </font>
    <font>
      <vertAlign val="superscript"/>
      <sz val="10"/>
      <color indexed="8"/>
      <name val="Arial Unicode MS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4"/>
      <name val="Arial Narrow"/>
      <family val="2"/>
    </font>
    <font>
      <b/>
      <sz val="11"/>
      <name val="Times New Roman Greek"/>
      <family val="1"/>
    </font>
    <font>
      <sz val="14"/>
      <name val="Arial Narrow"/>
      <family val="2"/>
    </font>
    <font>
      <sz val="14"/>
      <name val="Times New Roman Greek"/>
      <family val="1"/>
    </font>
    <font>
      <b/>
      <sz val="14"/>
      <name val="Times New Roman Greek"/>
      <family val="1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8" borderId="1" applyNumberFormat="0" applyAlignment="0" applyProtection="0"/>
  </cellStyleXfs>
  <cellXfs count="213">
    <xf numFmtId="0" fontId="0" fillId="0" borderId="0" xfId="0" applyAlignment="1">
      <alignment/>
    </xf>
    <xf numFmtId="0" fontId="5" fillId="0" borderId="0" xfId="33" applyNumberFormat="1" applyFont="1" applyBorder="1" applyAlignment="1">
      <alignment horizontal="center" vertical="center"/>
      <protection/>
    </xf>
    <xf numFmtId="0" fontId="6" fillId="0" borderId="0" xfId="33" applyNumberFormat="1" applyFont="1" applyBorder="1" applyAlignment="1">
      <alignment horizontal="center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NumberFormat="1" applyFont="1" applyAlignment="1">
      <alignment horizontal="center" vertical="center" wrapText="1"/>
      <protection/>
    </xf>
    <xf numFmtId="3" fontId="10" fillId="0" borderId="0" xfId="33" applyNumberFormat="1" applyFont="1" applyBorder="1" applyAlignment="1">
      <alignment horizontal="right" vertical="center"/>
      <protection/>
    </xf>
    <xf numFmtId="0" fontId="7" fillId="0" borderId="0" xfId="33" applyNumberFormat="1" applyFont="1" applyBorder="1" applyAlignment="1">
      <alignment horizontal="center" vertical="center" wrapText="1"/>
      <protection/>
    </xf>
    <xf numFmtId="3" fontId="7" fillId="0" borderId="0" xfId="33" applyNumberFormat="1" applyFont="1" applyBorder="1" applyAlignment="1">
      <alignment horizontal="center" vertical="center"/>
      <protection/>
    </xf>
    <xf numFmtId="4" fontId="7" fillId="0" borderId="0" xfId="33" applyNumberFormat="1" applyFont="1" applyBorder="1" applyAlignment="1">
      <alignment horizontal="center" vertical="center"/>
      <protection/>
    </xf>
    <xf numFmtId="208" fontId="10" fillId="0" borderId="0" xfId="3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horizontal="center" vertical="center"/>
      <protection/>
    </xf>
    <xf numFmtId="0" fontId="5" fillId="0" borderId="0" xfId="3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4" fontId="6" fillId="0" borderId="10" xfId="33" applyNumberFormat="1" applyFont="1" applyFill="1" applyBorder="1" applyAlignment="1">
      <alignment horizontal="center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10" fillId="33" borderId="12" xfId="33" applyNumberFormat="1" applyFont="1" applyFill="1" applyBorder="1" applyAlignment="1">
      <alignment horizontal="center" vertical="center" wrapText="1"/>
      <protection/>
    </xf>
    <xf numFmtId="4" fontId="10" fillId="33" borderId="13" xfId="33" applyNumberFormat="1" applyFont="1" applyFill="1" applyBorder="1" applyAlignment="1">
      <alignment horizontal="center" vertical="center"/>
      <protection/>
    </xf>
    <xf numFmtId="170" fontId="6" fillId="0" borderId="14" xfId="54" applyNumberFormat="1" applyFont="1" applyFill="1" applyBorder="1" applyAlignment="1">
      <alignment horizontal="center" vertical="center" wrapText="1"/>
    </xf>
    <xf numFmtId="170" fontId="6" fillId="0" borderId="14" xfId="54" applyNumberFormat="1" applyFont="1" applyFill="1" applyBorder="1" applyAlignment="1">
      <alignment vertical="center" wrapText="1"/>
    </xf>
    <xf numFmtId="4" fontId="62" fillId="0" borderId="10" xfId="33" applyNumberFormat="1" applyFont="1" applyFill="1" applyBorder="1" applyAlignment="1">
      <alignment horizontal="center" vertical="center"/>
      <protection/>
    </xf>
    <xf numFmtId="170" fontId="6" fillId="0" borderId="10" xfId="54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210" fontId="20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0" xfId="33" applyNumberFormat="1" applyFont="1" applyBorder="1" applyAlignment="1">
      <alignment horizontal="center" vertical="center"/>
      <protection/>
    </xf>
    <xf numFmtId="0" fontId="7" fillId="0" borderId="0" xfId="33" applyNumberFormat="1" applyFont="1" applyFill="1" applyBorder="1" applyAlignment="1">
      <alignment horizontal="center"/>
      <protection/>
    </xf>
    <xf numFmtId="1" fontId="9" fillId="34" borderId="0" xfId="56" applyNumberFormat="1" applyFont="1" applyFill="1" applyAlignment="1">
      <alignment horizontal="left"/>
    </xf>
    <xf numFmtId="0" fontId="7" fillId="0" borderId="0" xfId="33" applyNumberFormat="1" applyFont="1" applyAlignment="1">
      <alignment horizontal="center" wrapText="1"/>
      <protection/>
    </xf>
    <xf numFmtId="0" fontId="7" fillId="0" borderId="0" xfId="33" applyNumberFormat="1" applyFont="1" applyBorder="1" applyAlignment="1">
      <alignment horizontal="center"/>
      <protection/>
    </xf>
    <xf numFmtId="3" fontId="10" fillId="0" borderId="0" xfId="33" applyNumberFormat="1" applyFont="1" applyBorder="1" applyAlignment="1">
      <alignment horizontal="right"/>
      <protection/>
    </xf>
    <xf numFmtId="0" fontId="5" fillId="0" borderId="0" xfId="33" applyNumberFormat="1" applyFont="1" applyBorder="1" applyAlignment="1">
      <alignment horizontal="center"/>
      <protection/>
    </xf>
    <xf numFmtId="0" fontId="7" fillId="0" borderId="0" xfId="33" applyNumberFormat="1" applyFont="1" applyBorder="1" applyAlignment="1">
      <alignment horizontal="center" wrapText="1"/>
      <protection/>
    </xf>
    <xf numFmtId="0" fontId="7" fillId="0" borderId="0" xfId="33" applyFont="1" applyAlignment="1">
      <alignment horizontal="center"/>
      <protection/>
    </xf>
    <xf numFmtId="3" fontId="7" fillId="0" borderId="0" xfId="33" applyNumberFormat="1" applyFont="1" applyBorder="1" applyAlignment="1">
      <alignment horizontal="justify"/>
      <protection/>
    </xf>
    <xf numFmtId="0" fontId="7" fillId="0" borderId="17" xfId="33" applyNumberFormat="1" applyFont="1" applyBorder="1" applyAlignment="1">
      <alignment horizontal="center"/>
      <protection/>
    </xf>
    <xf numFmtId="4" fontId="10" fillId="0" borderId="18" xfId="33" applyNumberFormat="1" applyFont="1" applyBorder="1" applyAlignment="1">
      <alignment horizontal="center"/>
      <protection/>
    </xf>
    <xf numFmtId="0" fontId="6" fillId="0" borderId="0" xfId="33" applyNumberFormat="1" applyFont="1" applyBorder="1" applyAlignment="1">
      <alignment horizontal="center"/>
      <protection/>
    </xf>
    <xf numFmtId="0" fontId="5" fillId="0" borderId="0" xfId="33" applyNumberFormat="1" applyFont="1" applyFill="1" applyBorder="1" applyAlignment="1">
      <alignment horizontal="center"/>
      <protection/>
    </xf>
    <xf numFmtId="4" fontId="7" fillId="0" borderId="0" xfId="33" applyNumberFormat="1" applyFont="1" applyFill="1" applyBorder="1" applyAlignment="1">
      <alignment horizontal="center"/>
      <protection/>
    </xf>
    <xf numFmtId="10" fontId="7" fillId="0" borderId="0" xfId="33" applyNumberFormat="1" applyFont="1" applyFill="1" applyBorder="1" applyAlignment="1">
      <alignment horizontal="center"/>
      <protection/>
    </xf>
    <xf numFmtId="0" fontId="7" fillId="34" borderId="0" xfId="33" applyNumberFormat="1" applyFont="1" applyFill="1" applyBorder="1" applyAlignment="1">
      <alignment horizontal="center"/>
      <protection/>
    </xf>
    <xf numFmtId="0" fontId="5" fillId="34" borderId="0" xfId="33" applyNumberFormat="1" applyFont="1" applyFill="1" applyBorder="1" applyAlignment="1">
      <alignment horizontal="center"/>
      <protection/>
    </xf>
    <xf numFmtId="4" fontId="7" fillId="0" borderId="0" xfId="33" applyNumberFormat="1" applyFont="1" applyBorder="1" applyAlignment="1">
      <alignment horizontal="center"/>
      <protection/>
    </xf>
    <xf numFmtId="3" fontId="7" fillId="0" borderId="0" xfId="33" applyNumberFormat="1" applyFont="1" applyBorder="1" applyAlignment="1">
      <alignment horizontal="center"/>
      <protection/>
    </xf>
    <xf numFmtId="0" fontId="6" fillId="0" borderId="15" xfId="0" applyFont="1" applyFill="1" applyBorder="1" applyAlignment="1">
      <alignment horizontal="center" vertical="center" wrapText="1"/>
    </xf>
    <xf numFmtId="3" fontId="13" fillId="0" borderId="0" xfId="33" applyNumberFormat="1" applyFont="1" applyFill="1" applyBorder="1" applyAlignment="1">
      <alignment vertical="center"/>
      <protection/>
    </xf>
    <xf numFmtId="0" fontId="6" fillId="0" borderId="0" xfId="33" applyNumberFormat="1" applyFont="1" applyBorder="1" applyAlignment="1">
      <alignment horizontal="left" vertical="center"/>
      <protection/>
    </xf>
    <xf numFmtId="3" fontId="13" fillId="0" borderId="0" xfId="33" applyNumberFormat="1" applyFont="1" applyBorder="1" applyAlignment="1">
      <alignment horizontal="left" vertical="center"/>
      <protection/>
    </xf>
    <xf numFmtId="3" fontId="13" fillId="0" borderId="0" xfId="33" applyNumberFormat="1" applyFont="1" applyFill="1" applyBorder="1" applyAlignment="1">
      <alignment vertical="justify"/>
      <protection/>
    </xf>
    <xf numFmtId="215" fontId="13" fillId="0" borderId="0" xfId="33" applyNumberFormat="1" applyFont="1" applyFill="1" applyBorder="1" applyAlignment="1">
      <alignment horizontal="left" vertical="center"/>
      <protection/>
    </xf>
    <xf numFmtId="0" fontId="10" fillId="0" borderId="15" xfId="33" applyNumberFormat="1" applyFont="1" applyFill="1" applyBorder="1" applyAlignment="1">
      <alignment horizontal="right" vertical="center" wrapText="1"/>
      <protection/>
    </xf>
    <xf numFmtId="4" fontId="10" fillId="0" borderId="19" xfId="33" applyNumberFormat="1" applyFont="1" applyFill="1" applyBorder="1" applyAlignment="1">
      <alignment horizontal="center" vertical="center"/>
      <protection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34" borderId="10" xfId="33" applyNumberFormat="1" applyFont="1" applyFill="1" applyBorder="1" applyAlignment="1">
      <alignment horizontal="center" vertical="center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0" borderId="19" xfId="33" applyNumberFormat="1" applyFont="1" applyFill="1" applyBorder="1" applyAlignment="1">
      <alignment horizontal="center" vertical="center"/>
      <protection/>
    </xf>
    <xf numFmtId="4" fontId="6" fillId="0" borderId="14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20" xfId="33" applyNumberFormat="1" applyFont="1" applyFill="1" applyBorder="1" applyAlignment="1">
      <alignment horizontal="center" vertical="center" wrapText="1"/>
      <protection/>
    </xf>
    <xf numFmtId="4" fontId="7" fillId="0" borderId="18" xfId="33" applyNumberFormat="1" applyFont="1" applyFill="1" applyBorder="1" applyAlignment="1">
      <alignment horizontal="center" vertical="center"/>
      <protection/>
    </xf>
    <xf numFmtId="0" fontId="7" fillId="0" borderId="17" xfId="33" applyNumberFormat="1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left" vertical="center" wrapText="1"/>
    </xf>
    <xf numFmtId="4" fontId="6" fillId="0" borderId="15" xfId="33" applyNumberFormat="1" applyFont="1" applyFill="1" applyBorder="1" applyAlignment="1">
      <alignment horizontal="center" vertical="center" wrapText="1"/>
      <protection/>
    </xf>
    <xf numFmtId="4" fontId="8" fillId="0" borderId="15" xfId="0" applyNumberFormat="1" applyFont="1" applyFill="1" applyBorder="1" applyAlignment="1">
      <alignment horizontal="center" vertical="center" wrapText="1"/>
    </xf>
    <xf numFmtId="4" fontId="7" fillId="0" borderId="15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21" xfId="33" applyNumberFormat="1" applyFont="1" applyFill="1" applyBorder="1" applyAlignment="1">
      <alignment horizontal="center" vertical="center"/>
      <protection/>
    </xf>
    <xf numFmtId="0" fontId="6" fillId="0" borderId="22" xfId="33" applyNumberFormat="1" applyFont="1" applyFill="1" applyBorder="1" applyAlignment="1">
      <alignment horizontal="center" vertical="center" wrapText="1"/>
      <protection/>
    </xf>
    <xf numFmtId="0" fontId="6" fillId="0" borderId="17" xfId="33" applyNumberFormat="1" applyFont="1" applyFill="1" applyBorder="1" applyAlignment="1">
      <alignment horizontal="center" vertical="center" wrapText="1"/>
      <protection/>
    </xf>
    <xf numFmtId="0" fontId="6" fillId="0" borderId="23" xfId="33" applyNumberFormat="1" applyFont="1" applyFill="1" applyBorder="1" applyAlignment="1">
      <alignment horizontal="center" vertical="center" wrapText="1"/>
      <protection/>
    </xf>
    <xf numFmtId="4" fontId="13" fillId="0" borderId="24" xfId="33" applyNumberFormat="1" applyFont="1" applyBorder="1" applyAlignment="1">
      <alignment horizontal="center" vertical="center"/>
      <protection/>
    </xf>
    <xf numFmtId="4" fontId="13" fillId="0" borderId="13" xfId="33" applyNumberFormat="1" applyFont="1" applyFill="1" applyBorder="1" applyAlignment="1">
      <alignment horizontal="center" vertical="center"/>
      <protection/>
    </xf>
    <xf numFmtId="0" fontId="24" fillId="0" borderId="25" xfId="33" applyNumberFormat="1" applyFont="1" applyFill="1" applyBorder="1" applyAlignment="1">
      <alignment horizontal="center" vertical="center"/>
      <protection/>
    </xf>
    <xf numFmtId="0" fontId="22" fillId="0" borderId="0" xfId="33" applyNumberFormat="1" applyFont="1" applyFill="1" applyBorder="1" applyAlignment="1">
      <alignment horizontal="right" vertical="center" wrapText="1"/>
      <protection/>
    </xf>
    <xf numFmtId="4" fontId="22" fillId="35" borderId="26" xfId="33" applyNumberFormat="1" applyFont="1" applyFill="1" applyBorder="1" applyAlignment="1">
      <alignment horizontal="center" vertical="center"/>
      <protection/>
    </xf>
    <xf numFmtId="0" fontId="24" fillId="0" borderId="0" xfId="33" applyNumberFormat="1" applyFont="1" applyFill="1" applyBorder="1" applyAlignment="1">
      <alignment horizontal="center" vertical="center"/>
      <protection/>
    </xf>
    <xf numFmtId="0" fontId="25" fillId="0" borderId="0" xfId="33" applyNumberFormat="1" applyFont="1" applyFill="1" applyBorder="1" applyAlignment="1">
      <alignment horizontal="center" vertical="center"/>
      <protection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3" fontId="24" fillId="0" borderId="0" xfId="33" applyNumberFormat="1" applyFont="1" applyFill="1" applyBorder="1" applyAlignment="1">
      <alignment horizontal="center" vertical="center"/>
      <protection/>
    </xf>
    <xf numFmtId="4" fontId="22" fillId="0" borderId="26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2" fillId="0" borderId="26" xfId="33" applyNumberFormat="1" applyFont="1" applyFill="1" applyBorder="1" applyAlignment="1">
      <alignment horizontal="center" vertical="center"/>
      <protection/>
    </xf>
    <xf numFmtId="4" fontId="24" fillId="0" borderId="0" xfId="33" applyNumberFormat="1" applyFont="1" applyFill="1" applyBorder="1" applyAlignment="1">
      <alignment horizontal="center" vertical="center"/>
      <protection/>
    </xf>
    <xf numFmtId="4" fontId="22" fillId="0" borderId="27" xfId="0" applyNumberFormat="1" applyFont="1" applyFill="1" applyBorder="1" applyAlignment="1">
      <alignment horizontal="center" vertical="center"/>
    </xf>
    <xf numFmtId="4" fontId="22" fillId="0" borderId="27" xfId="33" applyNumberFormat="1" applyFont="1" applyFill="1" applyBorder="1" applyAlignment="1">
      <alignment horizontal="center" vertical="center"/>
      <protection/>
    </xf>
    <xf numFmtId="4" fontId="22" fillId="35" borderId="28" xfId="33" applyNumberFormat="1" applyFont="1" applyFill="1" applyBorder="1" applyAlignment="1">
      <alignment horizontal="center" vertical="center"/>
      <protection/>
    </xf>
    <xf numFmtId="171" fontId="22" fillId="0" borderId="0" xfId="35" applyFont="1" applyFill="1" applyBorder="1" applyAlignment="1">
      <alignment horizontal="center"/>
    </xf>
    <xf numFmtId="0" fontId="22" fillId="0" borderId="0" xfId="34" applyFont="1" applyFill="1" applyBorder="1" applyAlignment="1">
      <alignment horizontal="center"/>
      <protection/>
    </xf>
    <xf numFmtId="0" fontId="26" fillId="0" borderId="0" xfId="33" applyNumberFormat="1" applyFont="1" applyFill="1" applyBorder="1" applyAlignment="1">
      <alignment horizontal="center"/>
      <protection/>
    </xf>
    <xf numFmtId="0" fontId="22" fillId="0" borderId="0" xfId="33" applyNumberFormat="1" applyFont="1" applyFill="1" applyBorder="1" applyAlignment="1">
      <alignment horizontal="center"/>
      <protection/>
    </xf>
    <xf numFmtId="4" fontId="22" fillId="0" borderId="0" xfId="33" applyNumberFormat="1" applyFont="1" applyFill="1" applyBorder="1" applyAlignment="1">
      <alignment horizontal="center"/>
      <protection/>
    </xf>
    <xf numFmtId="0" fontId="22" fillId="34" borderId="0" xfId="34" applyFont="1" applyFill="1" applyBorder="1" applyAlignment="1">
      <alignment horizontal="center"/>
      <protection/>
    </xf>
    <xf numFmtId="171" fontId="10" fillId="0" borderId="0" xfId="35" applyFont="1" applyFill="1" applyBorder="1" applyAlignment="1">
      <alignment horizontal="center" vertical="center"/>
    </xf>
    <xf numFmtId="0" fontId="23" fillId="0" borderId="0" xfId="33" applyNumberFormat="1" applyFont="1" applyFill="1" applyBorder="1" applyAlignment="1">
      <alignment horizontal="center" vertical="center"/>
      <protection/>
    </xf>
    <xf numFmtId="1" fontId="9" fillId="34" borderId="0" xfId="56" applyNumberFormat="1" applyFont="1" applyFill="1" applyAlignment="1">
      <alignment horizontal="center" vertical="center"/>
    </xf>
    <xf numFmtId="0" fontId="13" fillId="0" borderId="22" xfId="33" applyNumberFormat="1" applyFont="1" applyFill="1" applyBorder="1" applyAlignment="1">
      <alignment horizontal="center" vertical="center"/>
      <protection/>
    </xf>
    <xf numFmtId="4" fontId="7" fillId="0" borderId="29" xfId="33" applyNumberFormat="1" applyFont="1" applyFill="1" applyBorder="1" applyAlignment="1">
      <alignment horizontal="center" vertical="center"/>
      <protection/>
    </xf>
    <xf numFmtId="4" fontId="6" fillId="0" borderId="29" xfId="33" applyNumberFormat="1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13" fillId="0" borderId="29" xfId="33" applyNumberFormat="1" applyFont="1" applyFill="1" applyBorder="1" applyAlignment="1">
      <alignment horizontal="center" vertical="center" wrapText="1"/>
      <protection/>
    </xf>
    <xf numFmtId="0" fontId="13" fillId="0" borderId="17" xfId="33" applyNumberFormat="1" applyFont="1" applyFill="1" applyBorder="1" applyAlignment="1">
      <alignment horizontal="center" vertical="center"/>
      <protection/>
    </xf>
    <xf numFmtId="2" fontId="6" fillId="0" borderId="29" xfId="0" applyNumberFormat="1" applyFont="1" applyFill="1" applyBorder="1" applyAlignment="1">
      <alignment horizontal="center" vertical="center" wrapText="1"/>
    </xf>
    <xf numFmtId="0" fontId="5" fillId="0" borderId="29" xfId="33" applyNumberFormat="1" applyFont="1" applyFill="1" applyBorder="1" applyAlignment="1">
      <alignment horizontal="center" vertical="center"/>
      <protection/>
    </xf>
    <xf numFmtId="0" fontId="13" fillId="0" borderId="20" xfId="33" applyNumberFormat="1" applyFont="1" applyFill="1" applyBorder="1" applyAlignment="1">
      <alignment horizontal="center" vertical="center"/>
      <protection/>
    </xf>
    <xf numFmtId="4" fontId="62" fillId="0" borderId="29" xfId="33" applyNumberFormat="1" applyFont="1" applyFill="1" applyBorder="1" applyAlignment="1">
      <alignment horizontal="center" vertical="center" wrapText="1"/>
      <protection/>
    </xf>
    <xf numFmtId="4" fontId="6" fillId="0" borderId="26" xfId="33" applyNumberFormat="1" applyFont="1" applyFill="1" applyBorder="1" applyAlignment="1">
      <alignment horizontal="center" vertical="center" wrapText="1"/>
      <protection/>
    </xf>
    <xf numFmtId="0" fontId="10" fillId="0" borderId="20" xfId="33" applyNumberFormat="1" applyFont="1" applyFill="1" applyBorder="1" applyAlignment="1">
      <alignment horizontal="center" vertical="center"/>
      <protection/>
    </xf>
    <xf numFmtId="0" fontId="10" fillId="0" borderId="21" xfId="33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33" applyNumberFormat="1" applyFont="1" applyFill="1" applyBorder="1" applyAlignment="1">
      <alignment horizontal="center" vertical="center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5" xfId="33" applyNumberFormat="1" applyFont="1" applyFill="1" applyBorder="1" applyAlignment="1">
      <alignment horizontal="center" vertical="center"/>
      <protection/>
    </xf>
    <xf numFmtId="0" fontId="27" fillId="0" borderId="0" xfId="33" applyNumberFormat="1" applyFont="1" applyBorder="1" applyAlignment="1">
      <alignment horizontal="center" vertical="center"/>
      <protection/>
    </xf>
    <xf numFmtId="3" fontId="7" fillId="0" borderId="0" xfId="33" applyNumberFormat="1" applyFont="1" applyBorder="1" applyAlignment="1">
      <alignment horizontal="justify" vertical="center"/>
      <protection/>
    </xf>
    <xf numFmtId="3" fontId="13" fillId="36" borderId="30" xfId="33" applyNumberFormat="1" applyFont="1" applyFill="1" applyBorder="1" applyAlignment="1">
      <alignment horizontal="center" vertical="center" wrapText="1"/>
      <protection/>
    </xf>
    <xf numFmtId="3" fontId="13" fillId="36" borderId="31" xfId="33" applyNumberFormat="1" applyFont="1" applyFill="1" applyBorder="1" applyAlignment="1">
      <alignment horizontal="center" vertical="center" wrapText="1"/>
      <protection/>
    </xf>
    <xf numFmtId="0" fontId="13" fillId="36" borderId="30" xfId="33" applyNumberFormat="1" applyFont="1" applyFill="1" applyBorder="1" applyAlignment="1">
      <alignment horizontal="center" vertical="center" wrapText="1"/>
      <protection/>
    </xf>
    <xf numFmtId="0" fontId="13" fillId="36" borderId="31" xfId="33" applyNumberFormat="1" applyFont="1" applyFill="1" applyBorder="1" applyAlignment="1">
      <alignment horizontal="center" vertical="center" wrapText="1"/>
      <protection/>
    </xf>
    <xf numFmtId="4" fontId="13" fillId="36" borderId="32" xfId="33" applyNumberFormat="1" applyFont="1" applyFill="1" applyBorder="1" applyAlignment="1">
      <alignment horizontal="center" vertical="center"/>
      <protection/>
    </xf>
    <xf numFmtId="4" fontId="13" fillId="36" borderId="33" xfId="33" applyNumberFormat="1" applyFont="1" applyFill="1" applyBorder="1" applyAlignment="1">
      <alignment horizontal="center" vertical="center"/>
      <protection/>
    </xf>
    <xf numFmtId="0" fontId="13" fillId="36" borderId="34" xfId="33" applyNumberFormat="1" applyFont="1" applyFill="1" applyBorder="1" applyAlignment="1">
      <alignment horizontal="center" vertical="center"/>
      <protection/>
    </xf>
    <xf numFmtId="0" fontId="13" fillId="36" borderId="35" xfId="33" applyNumberFormat="1" applyFont="1" applyFill="1" applyBorder="1" applyAlignment="1">
      <alignment horizontal="center" vertical="center"/>
      <protection/>
    </xf>
    <xf numFmtId="0" fontId="13" fillId="0" borderId="23" xfId="33" applyNumberFormat="1" applyFont="1" applyFill="1" applyBorder="1" applyAlignment="1">
      <alignment horizontal="center" vertical="center"/>
      <protection/>
    </xf>
    <xf numFmtId="0" fontId="13" fillId="0" borderId="20" xfId="33" applyNumberFormat="1" applyFont="1" applyFill="1" applyBorder="1" applyAlignment="1">
      <alignment horizontal="center" vertical="center"/>
      <protection/>
    </xf>
    <xf numFmtId="0" fontId="13" fillId="0" borderId="22" xfId="33" applyNumberFormat="1" applyFont="1" applyFill="1" applyBorder="1" applyAlignment="1">
      <alignment horizontal="center" vertical="center"/>
      <protection/>
    </xf>
    <xf numFmtId="0" fontId="10" fillId="37" borderId="36" xfId="33" applyNumberFormat="1" applyFont="1" applyFill="1" applyBorder="1" applyAlignment="1">
      <alignment horizontal="left" vertical="center" wrapText="1"/>
      <protection/>
    </xf>
    <xf numFmtId="0" fontId="10" fillId="37" borderId="37" xfId="33" applyNumberFormat="1" applyFont="1" applyFill="1" applyBorder="1" applyAlignment="1">
      <alignment horizontal="left" vertical="center" wrapText="1"/>
      <protection/>
    </xf>
    <xf numFmtId="0" fontId="10" fillId="37" borderId="26" xfId="33" applyNumberFormat="1" applyFont="1" applyFill="1" applyBorder="1" applyAlignment="1">
      <alignment horizontal="left" vertical="center" wrapText="1"/>
      <protection/>
    </xf>
    <xf numFmtId="171" fontId="10" fillId="0" borderId="0" xfId="35" applyFont="1" applyFill="1" applyBorder="1" applyAlignment="1">
      <alignment horizontal="center" vertical="center"/>
    </xf>
    <xf numFmtId="0" fontId="10" fillId="34" borderId="0" xfId="33" applyNumberFormat="1" applyFont="1" applyFill="1" applyBorder="1" applyAlignment="1">
      <alignment horizontal="center" vertical="center" wrapText="1"/>
      <protection/>
    </xf>
    <xf numFmtId="0" fontId="10" fillId="34" borderId="0" xfId="33" applyNumberFormat="1" applyFont="1" applyFill="1" applyBorder="1" applyAlignment="1">
      <alignment horizontal="center" vertical="center"/>
      <protection/>
    </xf>
    <xf numFmtId="0" fontId="10" fillId="37" borderId="38" xfId="33" applyNumberFormat="1" applyFont="1" applyFill="1" applyBorder="1" applyAlignment="1">
      <alignment horizontal="left" vertical="center" wrapText="1"/>
      <protection/>
    </xf>
    <xf numFmtId="0" fontId="10" fillId="37" borderId="39" xfId="33" applyNumberFormat="1" applyFont="1" applyFill="1" applyBorder="1" applyAlignment="1">
      <alignment horizontal="left" vertical="center" wrapText="1"/>
      <protection/>
    </xf>
    <xf numFmtId="0" fontId="10" fillId="37" borderId="40" xfId="33" applyNumberFormat="1" applyFont="1" applyFill="1" applyBorder="1" applyAlignment="1">
      <alignment horizontal="left" vertical="center" wrapText="1"/>
      <protection/>
    </xf>
    <xf numFmtId="0" fontId="22" fillId="34" borderId="0" xfId="33" applyNumberFormat="1" applyFont="1" applyFill="1" applyBorder="1" applyAlignment="1">
      <alignment horizontal="center" wrapText="1"/>
      <protection/>
    </xf>
    <xf numFmtId="3" fontId="10" fillId="0" borderId="0" xfId="33" applyNumberFormat="1" applyFont="1" applyFill="1" applyBorder="1" applyAlignment="1">
      <alignment horizontal="left"/>
      <protection/>
    </xf>
    <xf numFmtId="3" fontId="7" fillId="0" borderId="0" xfId="33" applyNumberFormat="1" applyFont="1" applyBorder="1" applyAlignment="1">
      <alignment horizontal="justify"/>
      <protection/>
    </xf>
    <xf numFmtId="3" fontId="10" fillId="33" borderId="41" xfId="33" applyNumberFormat="1" applyFont="1" applyFill="1" applyBorder="1" applyAlignment="1">
      <alignment horizontal="center" vertical="center" wrapText="1"/>
      <protection/>
    </xf>
    <xf numFmtId="3" fontId="10" fillId="33" borderId="12" xfId="33" applyNumberFormat="1" applyFont="1" applyFill="1" applyBorder="1" applyAlignment="1">
      <alignment horizontal="center" vertical="center" wrapText="1"/>
      <protection/>
    </xf>
    <xf numFmtId="0" fontId="22" fillId="0" borderId="42" xfId="33" applyNumberFormat="1" applyFont="1" applyFill="1" applyBorder="1" applyAlignment="1">
      <alignment horizontal="right" vertical="center"/>
      <protection/>
    </xf>
    <xf numFmtId="0" fontId="22" fillId="0" borderId="43" xfId="33" applyNumberFormat="1" applyFont="1" applyFill="1" applyBorder="1" applyAlignment="1">
      <alignment horizontal="right" vertical="center"/>
      <protection/>
    </xf>
    <xf numFmtId="4" fontId="10" fillId="33" borderId="41" xfId="33" applyNumberFormat="1" applyFont="1" applyFill="1" applyBorder="1" applyAlignment="1">
      <alignment horizontal="center" vertical="center" wrapText="1"/>
      <protection/>
    </xf>
    <xf numFmtId="4" fontId="10" fillId="33" borderId="12" xfId="33" applyNumberFormat="1" applyFont="1" applyFill="1" applyBorder="1" applyAlignment="1">
      <alignment horizontal="center" vertical="center" wrapText="1"/>
      <protection/>
    </xf>
    <xf numFmtId="0" fontId="10" fillId="33" borderId="41" xfId="33" applyNumberFormat="1" applyFont="1" applyFill="1" applyBorder="1" applyAlignment="1">
      <alignment horizontal="center" vertical="center" wrapText="1"/>
      <protection/>
    </xf>
    <xf numFmtId="0" fontId="10" fillId="33" borderId="12" xfId="33" applyNumberFormat="1" applyFont="1" applyFill="1" applyBorder="1" applyAlignment="1">
      <alignment horizontal="center" vertical="center" wrapText="1"/>
      <protection/>
    </xf>
    <xf numFmtId="0" fontId="6" fillId="0" borderId="22" xfId="33" applyNumberFormat="1" applyFont="1" applyFill="1" applyBorder="1" applyAlignment="1">
      <alignment horizontal="center" vertical="center" wrapText="1"/>
      <protection/>
    </xf>
    <xf numFmtId="0" fontId="6" fillId="0" borderId="23" xfId="33" applyNumberFormat="1" applyFont="1" applyFill="1" applyBorder="1" applyAlignment="1">
      <alignment horizontal="center" vertical="center" wrapText="1"/>
      <protection/>
    </xf>
    <xf numFmtId="0" fontId="22" fillId="35" borderId="42" xfId="33" applyNumberFormat="1" applyFont="1" applyFill="1" applyBorder="1" applyAlignment="1">
      <alignment horizontal="right" vertical="center"/>
      <protection/>
    </xf>
    <xf numFmtId="0" fontId="22" fillId="35" borderId="43" xfId="33" applyNumberFormat="1" applyFont="1" applyFill="1" applyBorder="1" applyAlignment="1">
      <alignment horizontal="right" vertical="center"/>
      <protection/>
    </xf>
    <xf numFmtId="0" fontId="24" fillId="0" borderId="0" xfId="33" applyNumberFormat="1" applyFont="1" applyFill="1" applyBorder="1" applyAlignment="1">
      <alignment horizontal="center" vertical="center"/>
      <protection/>
    </xf>
    <xf numFmtId="0" fontId="13" fillId="0" borderId="44" xfId="33" applyNumberFormat="1" applyFont="1" applyFill="1" applyBorder="1" applyAlignment="1">
      <alignment horizontal="right" vertical="center" wrapText="1"/>
      <protection/>
    </xf>
    <xf numFmtId="0" fontId="13" fillId="0" borderId="45" xfId="33" applyNumberFormat="1" applyFont="1" applyFill="1" applyBorder="1" applyAlignment="1">
      <alignment horizontal="right" vertical="center" wrapText="1"/>
      <protection/>
    </xf>
    <xf numFmtId="0" fontId="13" fillId="0" borderId="46" xfId="33" applyNumberFormat="1" applyFont="1" applyFill="1" applyBorder="1" applyAlignment="1">
      <alignment horizontal="right" vertical="center" wrapText="1"/>
      <protection/>
    </xf>
    <xf numFmtId="0" fontId="10" fillId="0" borderId="0" xfId="33" applyNumberFormat="1" applyFont="1" applyBorder="1" applyAlignment="1">
      <alignment horizontal="center"/>
      <protection/>
    </xf>
    <xf numFmtId="4" fontId="10" fillId="33" borderId="41" xfId="33" applyNumberFormat="1" applyFont="1" applyFill="1" applyBorder="1" applyAlignment="1">
      <alignment horizontal="center" vertical="center"/>
      <protection/>
    </xf>
    <xf numFmtId="4" fontId="10" fillId="33" borderId="47" xfId="33" applyNumberFormat="1" applyFont="1" applyFill="1" applyBorder="1" applyAlignment="1">
      <alignment horizontal="center" vertical="center"/>
      <protection/>
    </xf>
    <xf numFmtId="0" fontId="10" fillId="33" borderId="48" xfId="33" applyNumberFormat="1" applyFont="1" applyFill="1" applyBorder="1" applyAlignment="1">
      <alignment horizontal="center" vertical="center"/>
      <protection/>
    </xf>
    <xf numFmtId="0" fontId="10" fillId="33" borderId="21" xfId="33" applyNumberFormat="1" applyFont="1" applyFill="1" applyBorder="1" applyAlignment="1">
      <alignment horizontal="center" vertical="center"/>
      <protection/>
    </xf>
    <xf numFmtId="0" fontId="13" fillId="35" borderId="38" xfId="33" applyNumberFormat="1" applyFont="1" applyFill="1" applyBorder="1" applyAlignment="1">
      <alignment horizontal="left" vertical="center" wrapText="1"/>
      <protection/>
    </xf>
    <xf numFmtId="0" fontId="13" fillId="35" borderId="39" xfId="33" applyNumberFormat="1" applyFont="1" applyFill="1" applyBorder="1" applyAlignment="1">
      <alignment horizontal="left" vertical="center" wrapText="1"/>
      <protection/>
    </xf>
    <xf numFmtId="0" fontId="13" fillId="35" borderId="40" xfId="33" applyNumberFormat="1" applyFont="1" applyFill="1" applyBorder="1" applyAlignment="1">
      <alignment horizontal="left" vertical="center" wrapText="1"/>
      <protection/>
    </xf>
    <xf numFmtId="0" fontId="10" fillId="0" borderId="49" xfId="33" applyNumberFormat="1" applyFont="1" applyFill="1" applyBorder="1" applyAlignment="1">
      <alignment horizontal="right" wrapText="1"/>
      <protection/>
    </xf>
    <xf numFmtId="171" fontId="22" fillId="0" borderId="0" xfId="35" applyFont="1" applyFill="1" applyBorder="1" applyAlignment="1">
      <alignment horizontal="center"/>
    </xf>
    <xf numFmtId="0" fontId="22" fillId="0" borderId="42" xfId="0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horizontal="right" vertical="center"/>
    </xf>
    <xf numFmtId="0" fontId="22" fillId="35" borderId="48" xfId="33" applyNumberFormat="1" applyFont="1" applyFill="1" applyBorder="1" applyAlignment="1">
      <alignment horizontal="right" vertical="center"/>
      <protection/>
    </xf>
    <xf numFmtId="0" fontId="22" fillId="35" borderId="41" xfId="33" applyNumberFormat="1" applyFont="1" applyFill="1" applyBorder="1" applyAlignment="1">
      <alignment horizontal="right" vertical="center"/>
      <protection/>
    </xf>
    <xf numFmtId="0" fontId="6" fillId="0" borderId="17" xfId="33" applyNumberFormat="1" applyFont="1" applyFill="1" applyBorder="1" applyAlignment="1">
      <alignment horizontal="center" vertical="center" wrapText="1"/>
      <protection/>
    </xf>
    <xf numFmtId="0" fontId="13" fillId="0" borderId="50" xfId="33" applyNumberFormat="1" applyFont="1" applyFill="1" applyBorder="1" applyAlignment="1">
      <alignment horizontal="right" vertical="center" wrapText="1"/>
      <protection/>
    </xf>
    <xf numFmtId="0" fontId="13" fillId="0" borderId="51" xfId="33" applyNumberFormat="1" applyFont="1" applyFill="1" applyBorder="1" applyAlignment="1">
      <alignment horizontal="right" vertical="center" wrapText="1"/>
      <protection/>
    </xf>
    <xf numFmtId="0" fontId="13" fillId="0" borderId="52" xfId="33" applyNumberFormat="1" applyFont="1" applyFill="1" applyBorder="1" applyAlignment="1">
      <alignment horizontal="right" vertical="center" wrapText="1"/>
      <protection/>
    </xf>
    <xf numFmtId="0" fontId="22" fillId="35" borderId="53" xfId="33" applyNumberFormat="1" applyFont="1" applyFill="1" applyBorder="1" applyAlignment="1">
      <alignment horizontal="right" vertical="center"/>
      <protection/>
    </xf>
    <xf numFmtId="0" fontId="22" fillId="35" borderId="52" xfId="33" applyNumberFormat="1" applyFont="1" applyFill="1" applyBorder="1" applyAlignment="1">
      <alignment horizontal="right" vertical="center"/>
      <protection/>
    </xf>
    <xf numFmtId="0" fontId="22" fillId="0" borderId="36" xfId="0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horizontal="right" vertical="center"/>
    </xf>
    <xf numFmtId="3" fontId="27" fillId="0" borderId="0" xfId="33" applyNumberFormat="1" applyFont="1" applyFill="1" applyBorder="1" applyAlignment="1">
      <alignment horizontal="center"/>
      <protection/>
    </xf>
    <xf numFmtId="0" fontId="13" fillId="35" borderId="42" xfId="33" applyNumberFormat="1" applyFont="1" applyFill="1" applyBorder="1" applyAlignment="1">
      <alignment horizontal="left" vertical="center" wrapText="1"/>
      <protection/>
    </xf>
    <xf numFmtId="0" fontId="13" fillId="35" borderId="11" xfId="33" applyNumberFormat="1" applyFont="1" applyFill="1" applyBorder="1" applyAlignment="1">
      <alignment horizontal="left" vertical="center" wrapText="1"/>
      <protection/>
    </xf>
    <xf numFmtId="0" fontId="13" fillId="35" borderId="27" xfId="33" applyNumberFormat="1" applyFont="1" applyFill="1" applyBorder="1" applyAlignment="1">
      <alignment horizontal="left" vertical="center" wrapText="1"/>
      <protection/>
    </xf>
    <xf numFmtId="0" fontId="22" fillId="34" borderId="0" xfId="33" applyNumberFormat="1" applyFont="1" applyFill="1" applyBorder="1" applyAlignment="1">
      <alignment horizontal="center"/>
      <protection/>
    </xf>
    <xf numFmtId="0" fontId="22" fillId="0" borderId="0" xfId="34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Βασικό_Επέκταση δικτύου ύδρευσης Δ.Δ. Ζωοδόχου" xfId="34"/>
    <cellStyle name="Διαχωριστικό χιλιάδων/υποδιαστολή_Επέκταση δικτύου ύδρευσης Δ.Δ. Ζωοδόχου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Νομισματικό_Επέκταση δικτύου ύδρευσης Δ.Δ. Ζωοδόχου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0</xdr:rowOff>
    </xdr:from>
    <xdr:to>
      <xdr:col>1</xdr:col>
      <xdr:colOff>457200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9550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104775</xdr:rowOff>
    </xdr:from>
    <xdr:to>
      <xdr:col>1</xdr:col>
      <xdr:colOff>628650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8"/>
  <sheetViews>
    <sheetView showZeros="0" zoomScale="95" zoomScaleNormal="95" zoomScaleSheetLayoutView="100" workbookViewId="0" topLeftCell="A43">
      <selection activeCell="B50" sqref="B50:B51"/>
    </sheetView>
  </sheetViews>
  <sheetFormatPr defaultColWidth="8.00390625" defaultRowHeight="12.75"/>
  <cols>
    <col min="1" max="1" width="6.00390625" style="3" customWidth="1"/>
    <col min="2" max="2" width="12.625" style="3" customWidth="1"/>
    <col min="3" max="3" width="46.875" style="6" customWidth="1"/>
    <col min="4" max="4" width="12.00390625" style="3" customWidth="1"/>
    <col min="5" max="5" width="9.625" style="3" customWidth="1"/>
    <col min="6" max="6" width="50.25390625" style="7" customWidth="1"/>
    <col min="7" max="7" width="10.375" style="8" customWidth="1"/>
    <col min="8" max="16384" width="8.00390625" style="1" customWidth="1"/>
  </cols>
  <sheetData>
    <row r="4" spans="2:7" ht="16.5" customHeight="1">
      <c r="B4" s="124" t="s">
        <v>5</v>
      </c>
      <c r="C4" s="4"/>
      <c r="D4" s="63" t="s">
        <v>154</v>
      </c>
      <c r="F4" s="64" t="s">
        <v>155</v>
      </c>
      <c r="G4" s="64"/>
    </row>
    <row r="5" ht="16.5">
      <c r="B5" s="124" t="s">
        <v>158</v>
      </c>
    </row>
    <row r="6" spans="2:7" ht="16.5">
      <c r="B6" s="124" t="s">
        <v>20</v>
      </c>
      <c r="D6" s="61" t="s">
        <v>149</v>
      </c>
      <c r="F6" s="65">
        <f>'Προυπολογισμός '!I62</f>
        <v>17000</v>
      </c>
      <c r="G6" s="61"/>
    </row>
    <row r="7" spans="2:7" ht="16.5">
      <c r="B7" s="124" t="s">
        <v>21</v>
      </c>
      <c r="F7" s="145"/>
      <c r="G7" s="145"/>
    </row>
    <row r="8" spans="2:7" ht="16.5">
      <c r="B8" s="124" t="s">
        <v>22</v>
      </c>
      <c r="F8" s="145"/>
      <c r="G8" s="145"/>
    </row>
    <row r="9" spans="4:7" ht="16.5">
      <c r="D9" s="61"/>
      <c r="E9" s="61"/>
      <c r="F9" s="61"/>
      <c r="G9" s="3"/>
    </row>
    <row r="10" spans="5:7" ht="16.5">
      <c r="E10" s="5"/>
      <c r="F10" s="9"/>
      <c r="G10" s="3"/>
    </row>
    <row r="11" spans="1:7" ht="20.25" customHeight="1">
      <c r="A11" s="144" t="s">
        <v>29</v>
      </c>
      <c r="B11" s="144"/>
      <c r="C11" s="144"/>
      <c r="D11" s="144"/>
      <c r="E11" s="144"/>
      <c r="F11" s="144"/>
      <c r="G11" s="144"/>
    </row>
    <row r="12" spans="1:7" ht="20.25" customHeight="1" thickBot="1">
      <c r="A12" s="40"/>
      <c r="B12" s="40"/>
      <c r="C12" s="40"/>
      <c r="D12" s="40"/>
      <c r="E12" s="40"/>
      <c r="F12" s="40"/>
      <c r="G12" s="40"/>
    </row>
    <row r="13" spans="1:7" ht="19.5" customHeight="1">
      <c r="A13" s="152" t="s">
        <v>3</v>
      </c>
      <c r="B13" s="148" t="s">
        <v>13</v>
      </c>
      <c r="C13" s="148" t="s">
        <v>10</v>
      </c>
      <c r="D13" s="148" t="s">
        <v>17</v>
      </c>
      <c r="E13" s="148" t="s">
        <v>14</v>
      </c>
      <c r="F13" s="146" t="s">
        <v>15</v>
      </c>
      <c r="G13" s="150" t="s">
        <v>28</v>
      </c>
    </row>
    <row r="14" spans="1:7" ht="19.5" customHeight="1" thickBot="1">
      <c r="A14" s="153"/>
      <c r="B14" s="149"/>
      <c r="C14" s="149"/>
      <c r="D14" s="149"/>
      <c r="E14" s="149"/>
      <c r="F14" s="147"/>
      <c r="G14" s="151"/>
    </row>
    <row r="15" spans="1:7" s="2" customFormat="1" ht="30" customHeight="1">
      <c r="A15" s="157" t="s">
        <v>159</v>
      </c>
      <c r="B15" s="158"/>
      <c r="C15" s="158"/>
      <c r="D15" s="158"/>
      <c r="E15" s="158"/>
      <c r="F15" s="158"/>
      <c r="G15" s="159"/>
    </row>
    <row r="16" spans="1:7" s="2" customFormat="1" ht="21.75" customHeight="1">
      <c r="A16" s="156">
        <v>1</v>
      </c>
      <c r="B16" s="30" t="s">
        <v>91</v>
      </c>
      <c r="C16" s="24" t="s">
        <v>92</v>
      </c>
      <c r="D16" s="27" t="s">
        <v>9</v>
      </c>
      <c r="E16" s="28" t="s">
        <v>9</v>
      </c>
      <c r="F16" s="32"/>
      <c r="G16" s="126"/>
    </row>
    <row r="17" spans="1:7" s="2" customFormat="1" ht="34.5" customHeight="1">
      <c r="A17" s="154"/>
      <c r="B17" s="19" t="s">
        <v>93</v>
      </c>
      <c r="C17" s="24" t="s">
        <v>94</v>
      </c>
      <c r="D17" s="13" t="s">
        <v>160</v>
      </c>
      <c r="E17" s="14" t="s">
        <v>58</v>
      </c>
      <c r="F17" s="34" t="s">
        <v>131</v>
      </c>
      <c r="G17" s="127">
        <f>(5*4)</f>
        <v>20</v>
      </c>
    </row>
    <row r="18" spans="1:7" s="2" customFormat="1" ht="21.75" customHeight="1">
      <c r="A18" s="125">
        <v>2</v>
      </c>
      <c r="B18" s="19" t="s">
        <v>82</v>
      </c>
      <c r="C18" s="18" t="s">
        <v>0</v>
      </c>
      <c r="D18" s="19" t="s">
        <v>161</v>
      </c>
      <c r="E18" s="23" t="s">
        <v>85</v>
      </c>
      <c r="F18" s="19" t="s">
        <v>118</v>
      </c>
      <c r="G18" s="127">
        <f>(2.85+3+0.6+5.5)*3*80%</f>
        <v>28.68</v>
      </c>
    </row>
    <row r="19" spans="1:7" s="2" customFormat="1" ht="21.75" customHeight="1">
      <c r="A19" s="125">
        <v>3</v>
      </c>
      <c r="B19" s="19" t="s">
        <v>76</v>
      </c>
      <c r="C19" s="18" t="s">
        <v>77</v>
      </c>
      <c r="D19" s="19" t="s">
        <v>162</v>
      </c>
      <c r="E19" s="19" t="s">
        <v>58</v>
      </c>
      <c r="F19" s="19" t="s">
        <v>127</v>
      </c>
      <c r="G19" s="127">
        <f>(1.4*1.5+1.15*0.6+1.45*2.05)</f>
        <v>5.76</v>
      </c>
    </row>
    <row r="20" spans="1:7" s="2" customFormat="1" ht="21.75" customHeight="1">
      <c r="A20" s="156">
        <v>4</v>
      </c>
      <c r="B20" s="19" t="s">
        <v>62</v>
      </c>
      <c r="C20" s="18" t="s">
        <v>63</v>
      </c>
      <c r="D20" s="19"/>
      <c r="E20" s="19"/>
      <c r="F20" s="19"/>
      <c r="G20" s="127"/>
    </row>
    <row r="21" spans="1:7" s="2" customFormat="1" ht="21.75" customHeight="1">
      <c r="A21" s="154"/>
      <c r="B21" s="19" t="s">
        <v>66</v>
      </c>
      <c r="C21" s="18" t="s">
        <v>64</v>
      </c>
      <c r="D21" s="19" t="s">
        <v>65</v>
      </c>
      <c r="E21" s="19" t="s">
        <v>45</v>
      </c>
      <c r="F21" s="19" t="s">
        <v>130</v>
      </c>
      <c r="G21" s="127">
        <f>(3*0.8*2.2+0.9*2.2)</f>
        <v>7.26</v>
      </c>
    </row>
    <row r="22" spans="1:7" s="2" customFormat="1" ht="36.75" customHeight="1">
      <c r="A22" s="125">
        <v>5</v>
      </c>
      <c r="B22" s="19" t="s">
        <v>96</v>
      </c>
      <c r="C22" s="18" t="s">
        <v>97</v>
      </c>
      <c r="D22" s="19" t="s">
        <v>98</v>
      </c>
      <c r="E22" s="19" t="s">
        <v>99</v>
      </c>
      <c r="F22" s="29">
        <v>2.1</v>
      </c>
      <c r="G22" s="127">
        <f>F22</f>
        <v>2.1</v>
      </c>
    </row>
    <row r="23" spans="1:7" s="2" customFormat="1" ht="36.75" customHeight="1">
      <c r="A23" s="156">
        <v>6</v>
      </c>
      <c r="B23" s="19" t="s">
        <v>134</v>
      </c>
      <c r="C23" s="18" t="s">
        <v>135</v>
      </c>
      <c r="D23" s="19"/>
      <c r="E23" s="19"/>
      <c r="F23" s="29"/>
      <c r="G23" s="127"/>
    </row>
    <row r="24" spans="1:7" s="2" customFormat="1" ht="21.75" customHeight="1">
      <c r="A24" s="154"/>
      <c r="B24" s="19" t="s">
        <v>142</v>
      </c>
      <c r="C24" s="18" t="s">
        <v>143</v>
      </c>
      <c r="D24" s="19" t="s">
        <v>144</v>
      </c>
      <c r="E24" s="19" t="s">
        <v>45</v>
      </c>
      <c r="F24" s="19" t="s">
        <v>120</v>
      </c>
      <c r="G24" s="127">
        <f>1.45*2.05</f>
        <v>2.97</v>
      </c>
    </row>
    <row r="25" spans="1:7" s="2" customFormat="1" ht="21.75" customHeight="1">
      <c r="A25" s="156">
        <v>7</v>
      </c>
      <c r="B25" s="19" t="s">
        <v>73</v>
      </c>
      <c r="C25" s="18" t="s">
        <v>67</v>
      </c>
      <c r="D25" s="19"/>
      <c r="E25" s="17"/>
      <c r="F25" s="19"/>
      <c r="G25" s="127"/>
    </row>
    <row r="26" spans="1:7" s="2" customFormat="1" ht="39.75" customHeight="1">
      <c r="A26" s="154"/>
      <c r="B26" s="19" t="s">
        <v>74</v>
      </c>
      <c r="C26" s="18" t="s">
        <v>68</v>
      </c>
      <c r="D26" s="19" t="s">
        <v>69</v>
      </c>
      <c r="E26" s="17" t="s">
        <v>79</v>
      </c>
      <c r="F26" s="19" t="s">
        <v>114</v>
      </c>
      <c r="G26" s="127">
        <f>(1.4*1.5+1.15*0.6)</f>
        <v>2.79</v>
      </c>
    </row>
    <row r="27" spans="1:7" s="2" customFormat="1" ht="31.5" customHeight="1">
      <c r="A27" s="156">
        <v>8</v>
      </c>
      <c r="B27" s="19" t="s">
        <v>122</v>
      </c>
      <c r="C27" s="24" t="s">
        <v>123</v>
      </c>
      <c r="D27" s="17"/>
      <c r="E27" s="17"/>
      <c r="F27" s="19"/>
      <c r="G27" s="128"/>
    </row>
    <row r="28" spans="1:7" s="2" customFormat="1" ht="21.75" customHeight="1">
      <c r="A28" s="154"/>
      <c r="B28" s="19" t="s">
        <v>87</v>
      </c>
      <c r="C28" s="24" t="s">
        <v>88</v>
      </c>
      <c r="D28" s="38" t="s">
        <v>89</v>
      </c>
      <c r="E28" s="19" t="s">
        <v>45</v>
      </c>
      <c r="F28" s="19" t="s">
        <v>128</v>
      </c>
      <c r="G28" s="127">
        <f>(8-1.35+3+0.6+5.5-(1.45*2.05)-(1.4*1.5))*3*0.8</f>
        <v>25.63</v>
      </c>
    </row>
    <row r="29" spans="1:7" s="2" customFormat="1" ht="42" customHeight="1">
      <c r="A29" s="125">
        <v>9</v>
      </c>
      <c r="B29" s="19" t="s">
        <v>46</v>
      </c>
      <c r="C29" s="18" t="s">
        <v>33</v>
      </c>
      <c r="D29" s="19" t="s">
        <v>163</v>
      </c>
      <c r="E29" s="19" t="s">
        <v>45</v>
      </c>
      <c r="F29" s="19" t="s">
        <v>119</v>
      </c>
      <c r="G29" s="128">
        <f>(1.35+2*1.4)*3</f>
        <v>12.45</v>
      </c>
    </row>
    <row r="30" spans="1:7" s="2" customFormat="1" ht="42" customHeight="1">
      <c r="A30" s="156">
        <v>10</v>
      </c>
      <c r="B30" s="19" t="s">
        <v>48</v>
      </c>
      <c r="C30" s="18" t="s">
        <v>35</v>
      </c>
      <c r="D30" s="19"/>
      <c r="E30" s="19"/>
      <c r="F30" s="19"/>
      <c r="G30" s="128"/>
    </row>
    <row r="31" spans="1:7" s="2" customFormat="1" ht="31.5">
      <c r="A31" s="154"/>
      <c r="B31" s="19" t="s">
        <v>49</v>
      </c>
      <c r="C31" s="18" t="s">
        <v>36</v>
      </c>
      <c r="D31" s="19" t="s">
        <v>164</v>
      </c>
      <c r="E31" s="19" t="s">
        <v>45</v>
      </c>
      <c r="F31" s="19" t="s">
        <v>156</v>
      </c>
      <c r="G31" s="128">
        <f>(4*1.35*1.8)+(2*1.4*1.8)+(2*1.4*1.8)-(2*0.8*1.8)+(2*1.25*1.8)+(2.8*1.8-0.8*1.8)</f>
        <v>25.02</v>
      </c>
    </row>
    <row r="32" spans="1:8" s="2" customFormat="1" ht="42" customHeight="1">
      <c r="A32" s="156">
        <v>11</v>
      </c>
      <c r="B32" s="19" t="s">
        <v>51</v>
      </c>
      <c r="C32" s="18" t="s">
        <v>37</v>
      </c>
      <c r="D32" s="19"/>
      <c r="E32" s="11"/>
      <c r="F32" s="15"/>
      <c r="G32" s="129"/>
      <c r="H32" s="32"/>
    </row>
    <row r="33" spans="1:8" s="2" customFormat="1" ht="42" customHeight="1">
      <c r="A33" s="154"/>
      <c r="B33" s="19" t="s">
        <v>52</v>
      </c>
      <c r="C33" s="18" t="s">
        <v>38</v>
      </c>
      <c r="D33" s="19" t="s">
        <v>100</v>
      </c>
      <c r="E33" s="13" t="s">
        <v>45</v>
      </c>
      <c r="F33" s="14" t="s">
        <v>138</v>
      </c>
      <c r="G33" s="127">
        <f>2*(1.35*1.4)+(2.8*1.25)</f>
        <v>7.28</v>
      </c>
      <c r="H33" s="32"/>
    </row>
    <row r="34" spans="1:8" s="2" customFormat="1" ht="42" customHeight="1">
      <c r="A34" s="130">
        <v>12</v>
      </c>
      <c r="B34" s="19" t="s">
        <v>136</v>
      </c>
      <c r="C34" s="18" t="s">
        <v>137</v>
      </c>
      <c r="D34" s="19" t="s">
        <v>100</v>
      </c>
      <c r="E34" s="19" t="s">
        <v>58</v>
      </c>
      <c r="F34" s="32">
        <v>25</v>
      </c>
      <c r="G34" s="127">
        <f>F34</f>
        <v>25</v>
      </c>
      <c r="H34" s="32"/>
    </row>
    <row r="35" spans="1:7" s="2" customFormat="1" ht="42" customHeight="1">
      <c r="A35" s="130">
        <v>13</v>
      </c>
      <c r="B35" s="19" t="s">
        <v>53</v>
      </c>
      <c r="C35" s="18" t="s">
        <v>39</v>
      </c>
      <c r="D35" s="19" t="s">
        <v>164</v>
      </c>
      <c r="E35" s="13" t="s">
        <v>34</v>
      </c>
      <c r="F35" s="14" t="s">
        <v>84</v>
      </c>
      <c r="G35" s="127">
        <f>(5+6+3.65+3+4+2.8)</f>
        <v>24.45</v>
      </c>
    </row>
    <row r="36" spans="1:7" s="2" customFormat="1" ht="42" customHeight="1">
      <c r="A36" s="156">
        <v>14</v>
      </c>
      <c r="B36" s="19" t="s">
        <v>124</v>
      </c>
      <c r="C36" s="18" t="s">
        <v>125</v>
      </c>
      <c r="D36" s="19"/>
      <c r="E36" s="13"/>
      <c r="F36" s="10"/>
      <c r="G36" s="127"/>
    </row>
    <row r="37" spans="1:7" s="2" customFormat="1" ht="42" customHeight="1">
      <c r="A37" s="154"/>
      <c r="B37" s="19" t="s">
        <v>59</v>
      </c>
      <c r="C37" s="18" t="s">
        <v>60</v>
      </c>
      <c r="D37" s="19" t="s">
        <v>61</v>
      </c>
      <c r="E37" s="19" t="s">
        <v>45</v>
      </c>
      <c r="F37" s="19" t="s">
        <v>116</v>
      </c>
      <c r="G37" s="128">
        <f>2*(1.35*1.4)+(2.8*1.25)+25</f>
        <v>32.28</v>
      </c>
    </row>
    <row r="38" spans="1:7" s="2" customFormat="1" ht="31.5">
      <c r="A38" s="156">
        <v>15</v>
      </c>
      <c r="B38" s="31" t="s">
        <v>83</v>
      </c>
      <c r="C38" s="18" t="s">
        <v>70</v>
      </c>
      <c r="D38" s="17" t="s">
        <v>71</v>
      </c>
      <c r="E38" s="17" t="s">
        <v>9</v>
      </c>
      <c r="F38" s="19"/>
      <c r="G38" s="128"/>
    </row>
    <row r="39" spans="1:11" s="2" customFormat="1" ht="31.5">
      <c r="A39" s="154"/>
      <c r="B39" s="31" t="s">
        <v>75</v>
      </c>
      <c r="C39" s="18" t="s">
        <v>72</v>
      </c>
      <c r="D39" s="17" t="s">
        <v>71</v>
      </c>
      <c r="E39" s="17" t="s">
        <v>79</v>
      </c>
      <c r="F39" s="19" t="s">
        <v>121</v>
      </c>
      <c r="G39" s="131">
        <f>(1.4*1.5+1.15*0.6)/1.08</f>
        <v>2.58</v>
      </c>
      <c r="K39" s="62"/>
    </row>
    <row r="40" spans="1:7" s="2" customFormat="1" ht="15.75">
      <c r="A40" s="156">
        <v>16</v>
      </c>
      <c r="B40" s="31" t="s">
        <v>109</v>
      </c>
      <c r="C40" s="18" t="s">
        <v>110</v>
      </c>
      <c r="D40" s="36"/>
      <c r="E40" s="36" t="s">
        <v>9</v>
      </c>
      <c r="F40" s="37" t="s">
        <v>9</v>
      </c>
      <c r="G40" s="128"/>
    </row>
    <row r="41" spans="1:7" s="2" customFormat="1" ht="63">
      <c r="A41" s="154"/>
      <c r="B41" s="31" t="s">
        <v>111</v>
      </c>
      <c r="C41" s="18" t="s">
        <v>112</v>
      </c>
      <c r="D41" s="19" t="s">
        <v>113</v>
      </c>
      <c r="E41" s="17" t="s">
        <v>106</v>
      </c>
      <c r="F41" s="14" t="s">
        <v>115</v>
      </c>
      <c r="G41" s="128">
        <f>(1.4*1.5)+(1.15*0.6)</f>
        <v>2.79</v>
      </c>
    </row>
    <row r="42" spans="1:7" s="12" customFormat="1" ht="47.25">
      <c r="A42" s="154">
        <v>17</v>
      </c>
      <c r="B42" s="31" t="s">
        <v>54</v>
      </c>
      <c r="C42" s="18" t="s">
        <v>40</v>
      </c>
      <c r="D42" s="60"/>
      <c r="E42" s="33"/>
      <c r="F42" s="16"/>
      <c r="G42" s="132"/>
    </row>
    <row r="43" spans="1:7" s="12" customFormat="1" ht="51" customHeight="1">
      <c r="A43" s="155"/>
      <c r="B43" s="31" t="s">
        <v>103</v>
      </c>
      <c r="C43" s="18" t="s">
        <v>104</v>
      </c>
      <c r="D43" s="19" t="s">
        <v>105</v>
      </c>
      <c r="E43" s="17" t="s">
        <v>106</v>
      </c>
      <c r="F43" s="14" t="s">
        <v>150</v>
      </c>
      <c r="G43" s="134">
        <f>32+(1.35*1.2+2*1.4*1.2+3*1.35*1.2+2*2*0.5*1.2+1.25*1.2+4*1.9*1.2+3*3+3.1*3)</f>
        <v>73.16</v>
      </c>
    </row>
    <row r="44" spans="1:7" s="12" customFormat="1" ht="31.5" customHeight="1">
      <c r="A44" s="156">
        <v>18</v>
      </c>
      <c r="B44" s="31" t="s">
        <v>107</v>
      </c>
      <c r="C44" s="18" t="s">
        <v>108</v>
      </c>
      <c r="D44" s="19"/>
      <c r="E44" s="17"/>
      <c r="F44" s="14"/>
      <c r="G44" s="127"/>
    </row>
    <row r="45" spans="1:7" s="12" customFormat="1" ht="18.75">
      <c r="A45" s="154"/>
      <c r="B45" s="31" t="s">
        <v>55</v>
      </c>
      <c r="C45" s="18" t="s">
        <v>56</v>
      </c>
      <c r="D45" s="19" t="s">
        <v>57</v>
      </c>
      <c r="E45" s="19" t="s">
        <v>58</v>
      </c>
      <c r="F45" s="19" t="s">
        <v>117</v>
      </c>
      <c r="G45" s="127">
        <f>(2*1.35+2*0.5+1.9+6.8+3)*3</f>
        <v>46.2</v>
      </c>
    </row>
    <row r="46" spans="1:7" s="12" customFormat="1" ht="31.5">
      <c r="A46" s="133">
        <v>19</v>
      </c>
      <c r="B46" s="31" t="s">
        <v>145</v>
      </c>
      <c r="C46" s="18" t="s">
        <v>86</v>
      </c>
      <c r="D46" s="19" t="s">
        <v>101</v>
      </c>
      <c r="E46" s="22" t="s">
        <v>85</v>
      </c>
      <c r="F46" s="19" t="s">
        <v>153</v>
      </c>
      <c r="G46" s="127">
        <f>(2.85+8-1.4+5.5+3.6)*3</f>
        <v>55.65</v>
      </c>
    </row>
    <row r="47" spans="1:7" s="12" customFormat="1" ht="31.5">
      <c r="A47" s="133">
        <v>20</v>
      </c>
      <c r="B47" s="19" t="s">
        <v>146</v>
      </c>
      <c r="C47" s="18" t="s">
        <v>80</v>
      </c>
      <c r="D47" s="19" t="s">
        <v>81</v>
      </c>
      <c r="E47" s="21" t="s">
        <v>85</v>
      </c>
      <c r="F47" s="20" t="s">
        <v>152</v>
      </c>
      <c r="G47" s="127">
        <f>(8*1.5)</f>
        <v>12</v>
      </c>
    </row>
    <row r="48" spans="1:7" s="12" customFormat="1" ht="34.5" customHeight="1" thickBot="1">
      <c r="A48" s="133">
        <v>21</v>
      </c>
      <c r="B48" s="31" t="s">
        <v>140</v>
      </c>
      <c r="C48" s="39" t="s">
        <v>151</v>
      </c>
      <c r="D48" s="34" t="s">
        <v>132</v>
      </c>
      <c r="E48" s="34" t="s">
        <v>133</v>
      </c>
      <c r="F48" s="20">
        <v>1</v>
      </c>
      <c r="G48" s="135">
        <v>1</v>
      </c>
    </row>
    <row r="49" spans="1:7" s="12" customFormat="1" ht="30" customHeight="1">
      <c r="A49" s="163"/>
      <c r="B49" s="164"/>
      <c r="C49" s="164"/>
      <c r="D49" s="164"/>
      <c r="E49" s="164"/>
      <c r="F49" s="164"/>
      <c r="G49" s="165"/>
    </row>
    <row r="50" spans="1:7" s="12" customFormat="1" ht="34.5" customHeight="1">
      <c r="A50" s="136">
        <v>22</v>
      </c>
      <c r="B50" s="19" t="s">
        <v>147</v>
      </c>
      <c r="C50" s="18" t="s">
        <v>41</v>
      </c>
      <c r="D50" s="19" t="s">
        <v>166</v>
      </c>
      <c r="E50" s="34" t="s">
        <v>133</v>
      </c>
      <c r="F50" s="20">
        <v>1</v>
      </c>
      <c r="G50" s="131">
        <v>1</v>
      </c>
    </row>
    <row r="51" spans="1:7" s="12" customFormat="1" ht="34.5" customHeight="1" thickBot="1">
      <c r="A51" s="137">
        <v>23</v>
      </c>
      <c r="B51" s="138" t="s">
        <v>148</v>
      </c>
      <c r="C51" s="139" t="s">
        <v>129</v>
      </c>
      <c r="D51" s="138" t="s">
        <v>165</v>
      </c>
      <c r="E51" s="140" t="s">
        <v>133</v>
      </c>
      <c r="F51" s="141">
        <v>1</v>
      </c>
      <c r="G51" s="142">
        <v>1</v>
      </c>
    </row>
    <row r="52" ht="30.75" customHeight="1"/>
    <row r="53" spans="4:5" ht="16.5">
      <c r="D53" s="160" t="s">
        <v>126</v>
      </c>
      <c r="E53" s="160"/>
    </row>
    <row r="54" spans="4:5" ht="16.5">
      <c r="D54" s="160" t="s">
        <v>7</v>
      </c>
      <c r="E54" s="160"/>
    </row>
    <row r="55" spans="4:5" ht="16.5">
      <c r="D55" s="123"/>
      <c r="E55" s="123"/>
    </row>
    <row r="56" spans="4:5" ht="16.5">
      <c r="D56" s="122"/>
      <c r="E56" s="122"/>
    </row>
    <row r="57" spans="4:5" ht="16.5">
      <c r="D57" s="162" t="s">
        <v>30</v>
      </c>
      <c r="E57" s="162"/>
    </row>
    <row r="58" spans="4:5" ht="16.5">
      <c r="D58" s="161" t="s">
        <v>32</v>
      </c>
      <c r="E58" s="161"/>
    </row>
  </sheetData>
  <sheetProtection/>
  <mergeCells count="28">
    <mergeCell ref="A38:A39"/>
    <mergeCell ref="A23:A24"/>
    <mergeCell ref="D53:E53"/>
    <mergeCell ref="D58:E58"/>
    <mergeCell ref="D54:E54"/>
    <mergeCell ref="D57:E57"/>
    <mergeCell ref="A40:A41"/>
    <mergeCell ref="A44:A45"/>
    <mergeCell ref="A32:A33"/>
    <mergeCell ref="A49:G49"/>
    <mergeCell ref="A42:A43"/>
    <mergeCell ref="D13:D14"/>
    <mergeCell ref="E13:E14"/>
    <mergeCell ref="A16:A17"/>
    <mergeCell ref="A20:A21"/>
    <mergeCell ref="A25:A26"/>
    <mergeCell ref="A36:A37"/>
    <mergeCell ref="A27:A28"/>
    <mergeCell ref="A30:A31"/>
    <mergeCell ref="A15:G15"/>
    <mergeCell ref="A11:G11"/>
    <mergeCell ref="F7:G7"/>
    <mergeCell ref="F8:G8"/>
    <mergeCell ref="F13:F14"/>
    <mergeCell ref="B13:B14"/>
    <mergeCell ref="G13:G14"/>
    <mergeCell ref="C13:C14"/>
    <mergeCell ref="A13:A14"/>
  </mergeCells>
  <printOptions/>
  <pageMargins left="0.393700787401575" right="0.354330708661417" top="0.511811023622047" bottom="0.354330708661417" header="0.236220472440945" footer="0.196850393700787"/>
  <pageSetup firstPageNumber="1" useFirstPageNumber="1" fitToHeight="30" horizontalDpi="600" verticalDpi="600" orientation="portrait" paperSize="9" scale="65" r:id="rId2"/>
  <headerFooter alignWithMargins="0">
    <oddHeader>&amp;R
</oddHeader>
    <oddFooter>&amp;L3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71"/>
  <sheetViews>
    <sheetView showZeros="0" tabSelected="1" view="pageBreakPreview" zoomScale="74" zoomScaleSheetLayoutView="74" workbookViewId="0" topLeftCell="A46">
      <selection activeCell="K55" sqref="K55"/>
    </sheetView>
  </sheetViews>
  <sheetFormatPr defaultColWidth="8.00390625" defaultRowHeight="12.75"/>
  <cols>
    <col min="1" max="1" width="4.75390625" style="44" customWidth="1"/>
    <col min="2" max="2" width="12.75390625" style="44" customWidth="1"/>
    <col min="3" max="3" width="40.00390625" style="47" customWidth="1"/>
    <col min="4" max="4" width="12.00390625" style="44" customWidth="1"/>
    <col min="5" max="5" width="9.625" style="44" customWidth="1"/>
    <col min="6" max="6" width="13.875" style="59" customWidth="1"/>
    <col min="7" max="7" width="10.75390625" style="58" customWidth="1"/>
    <col min="8" max="8" width="13.625" style="58" customWidth="1"/>
    <col min="9" max="9" width="11.25390625" style="58" customWidth="1"/>
    <col min="10" max="10" width="12.75390625" style="44" customWidth="1"/>
    <col min="11" max="16384" width="8.00390625" style="46" customWidth="1"/>
  </cols>
  <sheetData>
    <row r="4" spans="1:9" ht="16.5">
      <c r="A4" s="42" t="s">
        <v>5</v>
      </c>
      <c r="B4" s="42"/>
      <c r="C4" s="43"/>
      <c r="E4" s="45" t="s">
        <v>6</v>
      </c>
      <c r="F4" s="167" t="s">
        <v>155</v>
      </c>
      <c r="G4" s="167"/>
      <c r="H4" s="167"/>
      <c r="I4" s="167"/>
    </row>
    <row r="5" spans="1:9" ht="16.5">
      <c r="A5" s="42" t="s">
        <v>158</v>
      </c>
      <c r="B5" s="42"/>
      <c r="E5" s="48"/>
      <c r="F5" s="167"/>
      <c r="G5" s="167"/>
      <c r="H5" s="167"/>
      <c r="I5" s="167"/>
    </row>
    <row r="6" spans="1:9" ht="16.5">
      <c r="A6" s="42" t="s">
        <v>20</v>
      </c>
      <c r="B6" s="42"/>
      <c r="F6" s="168"/>
      <c r="G6" s="168"/>
      <c r="H6" s="168"/>
      <c r="I6" s="168"/>
    </row>
    <row r="7" spans="1:9" ht="16.5">
      <c r="A7" s="42" t="s">
        <v>21</v>
      </c>
      <c r="B7" s="42"/>
      <c r="F7" s="168"/>
      <c r="G7" s="168"/>
      <c r="H7" s="168"/>
      <c r="I7" s="168"/>
    </row>
    <row r="8" spans="1:9" ht="16.5">
      <c r="A8" s="42" t="s">
        <v>22</v>
      </c>
      <c r="B8" s="42"/>
      <c r="F8" s="168"/>
      <c r="G8" s="168"/>
      <c r="H8" s="168"/>
      <c r="I8" s="168"/>
    </row>
    <row r="9" spans="1:9" ht="16.5">
      <c r="A9" s="42"/>
      <c r="B9" s="42"/>
      <c r="F9" s="49"/>
      <c r="G9" s="49"/>
      <c r="H9" s="49"/>
      <c r="I9" s="49"/>
    </row>
    <row r="10" spans="1:9" ht="20.25">
      <c r="A10" s="207" t="s">
        <v>157</v>
      </c>
      <c r="B10" s="207"/>
      <c r="C10" s="207"/>
      <c r="D10" s="207"/>
      <c r="E10" s="207"/>
      <c r="F10" s="207"/>
      <c r="G10" s="207"/>
      <c r="H10" s="207"/>
      <c r="I10" s="207"/>
    </row>
    <row r="11" spans="1:9" ht="20.25" customHeight="1" thickBot="1">
      <c r="A11" s="185"/>
      <c r="B11" s="185"/>
      <c r="C11" s="185"/>
      <c r="D11" s="185"/>
      <c r="E11" s="185"/>
      <c r="F11" s="185"/>
      <c r="G11" s="185"/>
      <c r="H11" s="185"/>
      <c r="I11" s="185"/>
    </row>
    <row r="12" spans="1:10" s="1" customFormat="1" ht="30" customHeight="1">
      <c r="A12" s="188" t="s">
        <v>3</v>
      </c>
      <c r="B12" s="175" t="s">
        <v>13</v>
      </c>
      <c r="C12" s="175" t="s">
        <v>10</v>
      </c>
      <c r="D12" s="175" t="s">
        <v>17</v>
      </c>
      <c r="E12" s="175" t="s">
        <v>14</v>
      </c>
      <c r="F12" s="169" t="s">
        <v>15</v>
      </c>
      <c r="G12" s="173" t="s">
        <v>16</v>
      </c>
      <c r="H12" s="186" t="s">
        <v>4</v>
      </c>
      <c r="I12" s="187"/>
      <c r="J12" s="3"/>
    </row>
    <row r="13" spans="1:10" s="1" customFormat="1" ht="30" customHeight="1" thickBot="1">
      <c r="A13" s="189"/>
      <c r="B13" s="176"/>
      <c r="C13" s="176"/>
      <c r="D13" s="176"/>
      <c r="E13" s="176"/>
      <c r="F13" s="170"/>
      <c r="G13" s="174"/>
      <c r="H13" s="25" t="s">
        <v>11</v>
      </c>
      <c r="I13" s="26" t="s">
        <v>12</v>
      </c>
      <c r="J13" s="3"/>
    </row>
    <row r="14" spans="1:10" s="52" customFormat="1" ht="17.25" thickBot="1">
      <c r="A14" s="50"/>
      <c r="B14" s="193"/>
      <c r="C14" s="193"/>
      <c r="D14" s="193"/>
      <c r="E14" s="193"/>
      <c r="F14" s="193"/>
      <c r="G14" s="193"/>
      <c r="H14" s="193"/>
      <c r="I14" s="51"/>
      <c r="J14" s="44"/>
    </row>
    <row r="15" spans="1:10" s="12" customFormat="1" ht="39.75" customHeight="1">
      <c r="A15" s="190" t="s">
        <v>159</v>
      </c>
      <c r="B15" s="191"/>
      <c r="C15" s="191"/>
      <c r="D15" s="191"/>
      <c r="E15" s="191"/>
      <c r="F15" s="191"/>
      <c r="G15" s="191"/>
      <c r="H15" s="191"/>
      <c r="I15" s="192"/>
      <c r="J15" s="11"/>
    </row>
    <row r="16" spans="1:10" s="53" customFormat="1" ht="34.5" customHeight="1">
      <c r="A16" s="177">
        <v>1</v>
      </c>
      <c r="B16" s="30" t="s">
        <v>91</v>
      </c>
      <c r="C16" s="24" t="s">
        <v>92</v>
      </c>
      <c r="D16" s="27" t="s">
        <v>9</v>
      </c>
      <c r="E16" s="28" t="s">
        <v>9</v>
      </c>
      <c r="F16" s="29"/>
      <c r="G16" s="15"/>
      <c r="H16" s="66"/>
      <c r="I16" s="67"/>
      <c r="J16" s="41"/>
    </row>
    <row r="17" spans="1:10" s="53" customFormat="1" ht="34.5" customHeight="1">
      <c r="A17" s="199"/>
      <c r="B17" s="30" t="s">
        <v>93</v>
      </c>
      <c r="C17" s="24" t="s">
        <v>94</v>
      </c>
      <c r="D17" s="19" t="s">
        <v>95</v>
      </c>
      <c r="E17" s="14" t="s">
        <v>58</v>
      </c>
      <c r="F17" s="29">
        <f>προμέτρηση!G17</f>
        <v>20</v>
      </c>
      <c r="G17" s="68">
        <v>4.5</v>
      </c>
      <c r="H17" s="69">
        <f>F17*G17</f>
        <v>90</v>
      </c>
      <c r="I17" s="67"/>
      <c r="J17" s="41"/>
    </row>
    <row r="18" spans="1:10" s="53" customFormat="1" ht="34.5" customHeight="1">
      <c r="A18" s="96">
        <v>2</v>
      </c>
      <c r="B18" s="10" t="s">
        <v>82</v>
      </c>
      <c r="C18" s="18" t="s">
        <v>0</v>
      </c>
      <c r="D18" s="19" t="s">
        <v>1</v>
      </c>
      <c r="E18" s="19" t="s">
        <v>58</v>
      </c>
      <c r="F18" s="69">
        <f>προμέτρηση!G18</f>
        <v>28.68</v>
      </c>
      <c r="G18" s="20">
        <v>5.6</v>
      </c>
      <c r="H18" s="69">
        <f aca="true" t="shared" si="0" ref="H18:H48">F18*G18</f>
        <v>160.61</v>
      </c>
      <c r="I18" s="67"/>
      <c r="J18" s="41"/>
    </row>
    <row r="19" spans="1:10" s="53" customFormat="1" ht="34.5" customHeight="1">
      <c r="A19" s="96">
        <v>3</v>
      </c>
      <c r="B19" s="17" t="s">
        <v>76</v>
      </c>
      <c r="C19" s="18" t="s">
        <v>77</v>
      </c>
      <c r="D19" s="19" t="s">
        <v>78</v>
      </c>
      <c r="E19" s="19" t="s">
        <v>58</v>
      </c>
      <c r="F19" s="69">
        <f>προμέτρηση!G19</f>
        <v>5.76</v>
      </c>
      <c r="G19" s="70">
        <v>16.8</v>
      </c>
      <c r="H19" s="69">
        <f t="shared" si="0"/>
        <v>96.77</v>
      </c>
      <c r="I19" s="67"/>
      <c r="J19" s="41"/>
    </row>
    <row r="20" spans="1:10" s="53" customFormat="1" ht="34.5" customHeight="1">
      <c r="A20" s="177">
        <v>4</v>
      </c>
      <c r="B20" s="19" t="s">
        <v>62</v>
      </c>
      <c r="C20" s="18" t="s">
        <v>63</v>
      </c>
      <c r="D20" s="19"/>
      <c r="E20" s="19"/>
      <c r="F20" s="69"/>
      <c r="G20" s="68"/>
      <c r="H20" s="69"/>
      <c r="I20" s="67"/>
      <c r="J20" s="41"/>
    </row>
    <row r="21" spans="1:10" s="53" customFormat="1" ht="34.5" customHeight="1">
      <c r="A21" s="178"/>
      <c r="B21" s="19" t="s">
        <v>66</v>
      </c>
      <c r="C21" s="18" t="s">
        <v>64</v>
      </c>
      <c r="D21" s="19" t="s">
        <v>65</v>
      </c>
      <c r="E21" s="19" t="s">
        <v>45</v>
      </c>
      <c r="F21" s="69">
        <f>προμέτρηση!G21</f>
        <v>7.26</v>
      </c>
      <c r="G21" s="20">
        <v>118</v>
      </c>
      <c r="H21" s="69">
        <f t="shared" si="0"/>
        <v>856.68</v>
      </c>
      <c r="I21" s="67"/>
      <c r="J21" s="41"/>
    </row>
    <row r="22" spans="1:10" s="53" customFormat="1" ht="34.5" customHeight="1">
      <c r="A22" s="96">
        <v>5</v>
      </c>
      <c r="B22" s="19" t="s">
        <v>96</v>
      </c>
      <c r="C22" s="18" t="s">
        <v>97</v>
      </c>
      <c r="D22" s="19" t="s">
        <v>98</v>
      </c>
      <c r="E22" s="19" t="s">
        <v>99</v>
      </c>
      <c r="F22" s="29">
        <f>προμέτρηση!G22</f>
        <v>2.1</v>
      </c>
      <c r="G22" s="20">
        <v>20</v>
      </c>
      <c r="H22" s="69">
        <f t="shared" si="0"/>
        <v>42</v>
      </c>
      <c r="I22" s="67"/>
      <c r="J22" s="41"/>
    </row>
    <row r="23" spans="1:10" s="53" customFormat="1" ht="34.5" customHeight="1">
      <c r="A23" s="177">
        <v>6</v>
      </c>
      <c r="B23" s="19" t="s">
        <v>134</v>
      </c>
      <c r="C23" s="18" t="s">
        <v>135</v>
      </c>
      <c r="D23" s="71"/>
      <c r="E23" s="19"/>
      <c r="F23" s="29"/>
      <c r="G23" s="20"/>
      <c r="H23" s="69"/>
      <c r="I23" s="67"/>
      <c r="J23" s="41"/>
    </row>
    <row r="24" spans="1:9" s="53" customFormat="1" ht="34.5" customHeight="1">
      <c r="A24" s="178"/>
      <c r="B24" s="19" t="s">
        <v>142</v>
      </c>
      <c r="C24" s="18" t="s">
        <v>143</v>
      </c>
      <c r="D24" s="19" t="s">
        <v>144</v>
      </c>
      <c r="E24" s="19" t="s">
        <v>45</v>
      </c>
      <c r="F24" s="69">
        <f>προμέτρηση!G24</f>
        <v>2.97</v>
      </c>
      <c r="G24" s="70">
        <v>155</v>
      </c>
      <c r="H24" s="69">
        <f t="shared" si="0"/>
        <v>460.35</v>
      </c>
      <c r="I24" s="67"/>
    </row>
    <row r="25" spans="1:10" s="53" customFormat="1" ht="34.5" customHeight="1">
      <c r="A25" s="177">
        <v>7</v>
      </c>
      <c r="B25" s="17" t="s">
        <v>73</v>
      </c>
      <c r="C25" s="18" t="s">
        <v>67</v>
      </c>
      <c r="D25" s="17"/>
      <c r="E25" s="17"/>
      <c r="F25" s="72"/>
      <c r="G25" s="20"/>
      <c r="H25" s="69"/>
      <c r="I25" s="73"/>
      <c r="J25" s="41"/>
    </row>
    <row r="26" spans="1:10" s="53" customFormat="1" ht="34.5" customHeight="1">
      <c r="A26" s="178"/>
      <c r="B26" s="17" t="s">
        <v>74</v>
      </c>
      <c r="C26" s="18" t="s">
        <v>68</v>
      </c>
      <c r="D26" s="19" t="s">
        <v>69</v>
      </c>
      <c r="E26" s="17" t="s">
        <v>79</v>
      </c>
      <c r="F26" s="72">
        <f>προμέτρηση!G26</f>
        <v>2.79</v>
      </c>
      <c r="G26" s="70">
        <v>190</v>
      </c>
      <c r="H26" s="69">
        <f t="shared" si="0"/>
        <v>530.1</v>
      </c>
      <c r="I26" s="73"/>
      <c r="J26" s="41"/>
    </row>
    <row r="27" spans="1:10" s="53" customFormat="1" ht="34.5" customHeight="1">
      <c r="A27" s="177">
        <v>8</v>
      </c>
      <c r="B27" s="19" t="s">
        <v>122</v>
      </c>
      <c r="C27" s="24" t="s">
        <v>123</v>
      </c>
      <c r="D27" s="19"/>
      <c r="E27" s="17"/>
      <c r="F27" s="72"/>
      <c r="G27" s="70"/>
      <c r="H27" s="69"/>
      <c r="I27" s="73"/>
      <c r="J27" s="41"/>
    </row>
    <row r="28" spans="1:10" s="53" customFormat="1" ht="34.5" customHeight="1">
      <c r="A28" s="178"/>
      <c r="B28" s="19" t="s">
        <v>87</v>
      </c>
      <c r="C28" s="18" t="s">
        <v>88</v>
      </c>
      <c r="D28" s="19" t="s">
        <v>89</v>
      </c>
      <c r="E28" s="19" t="s">
        <v>45</v>
      </c>
      <c r="F28" s="72">
        <f>προμέτρηση!G28</f>
        <v>25.63</v>
      </c>
      <c r="G28" s="70">
        <v>11.2</v>
      </c>
      <c r="H28" s="69">
        <f t="shared" si="0"/>
        <v>287.06</v>
      </c>
      <c r="I28" s="73"/>
      <c r="J28" s="41"/>
    </row>
    <row r="29" spans="1:10" s="53" customFormat="1" ht="34.5" customHeight="1">
      <c r="A29" s="96">
        <v>9</v>
      </c>
      <c r="B29" s="13" t="s">
        <v>46</v>
      </c>
      <c r="C29" s="18" t="s">
        <v>33</v>
      </c>
      <c r="D29" s="19" t="s">
        <v>47</v>
      </c>
      <c r="E29" s="13" t="s">
        <v>45</v>
      </c>
      <c r="F29" s="74">
        <f>προμέτρηση!G29</f>
        <v>12.45</v>
      </c>
      <c r="G29" s="68">
        <v>13.5</v>
      </c>
      <c r="H29" s="69">
        <f t="shared" si="0"/>
        <v>168.08</v>
      </c>
      <c r="I29" s="73"/>
      <c r="J29" s="41"/>
    </row>
    <row r="30" spans="1:10" s="53" customFormat="1" ht="34.5" customHeight="1">
      <c r="A30" s="177">
        <v>10</v>
      </c>
      <c r="B30" s="13" t="s">
        <v>48</v>
      </c>
      <c r="C30" s="18" t="s">
        <v>35</v>
      </c>
      <c r="D30" s="75"/>
      <c r="E30" s="75"/>
      <c r="F30" s="74"/>
      <c r="G30" s="68"/>
      <c r="H30" s="69"/>
      <c r="I30" s="73"/>
      <c r="J30" s="41"/>
    </row>
    <row r="31" spans="1:10" s="53" customFormat="1" ht="34.5" customHeight="1">
      <c r="A31" s="178"/>
      <c r="B31" s="13" t="s">
        <v>49</v>
      </c>
      <c r="C31" s="18" t="s">
        <v>36</v>
      </c>
      <c r="D31" s="11" t="s">
        <v>50</v>
      </c>
      <c r="E31" s="13" t="s">
        <v>45</v>
      </c>
      <c r="F31" s="74">
        <f>προμέτρηση!G31</f>
        <v>25.02</v>
      </c>
      <c r="G31" s="68">
        <v>33.5</v>
      </c>
      <c r="H31" s="69">
        <f t="shared" si="0"/>
        <v>838.17</v>
      </c>
      <c r="I31" s="73"/>
      <c r="J31" s="41"/>
    </row>
    <row r="32" spans="1:10" s="53" customFormat="1" ht="34.5" customHeight="1">
      <c r="A32" s="177">
        <v>11</v>
      </c>
      <c r="B32" s="75" t="s">
        <v>51</v>
      </c>
      <c r="C32" s="18" t="s">
        <v>37</v>
      </c>
      <c r="D32" s="76"/>
      <c r="E32" s="11"/>
      <c r="F32" s="74"/>
      <c r="G32" s="68"/>
      <c r="H32" s="69"/>
      <c r="I32" s="73"/>
      <c r="J32" s="41"/>
    </row>
    <row r="33" spans="1:10" s="53" customFormat="1" ht="34.5" customHeight="1">
      <c r="A33" s="178"/>
      <c r="B33" s="75" t="s">
        <v>52</v>
      </c>
      <c r="C33" s="18" t="s">
        <v>38</v>
      </c>
      <c r="D33" s="19" t="s">
        <v>100</v>
      </c>
      <c r="E33" s="13" t="s">
        <v>45</v>
      </c>
      <c r="F33" s="74">
        <f>προμέτρηση!G33</f>
        <v>7.28</v>
      </c>
      <c r="G33" s="68">
        <v>31.5</v>
      </c>
      <c r="H33" s="69">
        <f t="shared" si="0"/>
        <v>229.32</v>
      </c>
      <c r="I33" s="73"/>
      <c r="J33" s="41"/>
    </row>
    <row r="34" spans="1:10" s="53" customFormat="1" ht="34.5" customHeight="1">
      <c r="A34" s="97">
        <v>12</v>
      </c>
      <c r="B34" s="19" t="s">
        <v>136</v>
      </c>
      <c r="C34" s="18" t="s">
        <v>137</v>
      </c>
      <c r="D34" s="19" t="s">
        <v>100</v>
      </c>
      <c r="E34" s="19" t="s">
        <v>58</v>
      </c>
      <c r="F34" s="74">
        <f>προμέτρηση!G34</f>
        <v>25</v>
      </c>
      <c r="G34" s="68">
        <v>33.5</v>
      </c>
      <c r="H34" s="69">
        <f t="shared" si="0"/>
        <v>837.5</v>
      </c>
      <c r="I34" s="73"/>
      <c r="J34" s="41"/>
    </row>
    <row r="35" spans="1:10" s="53" customFormat="1" ht="34.5" customHeight="1">
      <c r="A35" s="96">
        <v>13</v>
      </c>
      <c r="B35" s="10" t="s">
        <v>53</v>
      </c>
      <c r="C35" s="18" t="s">
        <v>39</v>
      </c>
      <c r="D35" s="75" t="s">
        <v>50</v>
      </c>
      <c r="E35" s="13" t="s">
        <v>34</v>
      </c>
      <c r="F35" s="14">
        <f>προμέτρηση!G35</f>
        <v>24.45</v>
      </c>
      <c r="G35" s="68">
        <v>4.5</v>
      </c>
      <c r="H35" s="69">
        <f t="shared" si="0"/>
        <v>110.03</v>
      </c>
      <c r="I35" s="73"/>
      <c r="J35" s="41"/>
    </row>
    <row r="36" spans="1:10" s="53" customFormat="1" ht="34.5" customHeight="1">
      <c r="A36" s="177">
        <v>14</v>
      </c>
      <c r="B36" s="19" t="s">
        <v>124</v>
      </c>
      <c r="C36" s="18" t="s">
        <v>125</v>
      </c>
      <c r="D36" s="75"/>
      <c r="E36" s="13"/>
      <c r="F36" s="14"/>
      <c r="G36" s="68"/>
      <c r="H36" s="69"/>
      <c r="I36" s="73"/>
      <c r="J36" s="41"/>
    </row>
    <row r="37" spans="1:10" s="53" customFormat="1" ht="34.5" customHeight="1">
      <c r="A37" s="178"/>
      <c r="B37" s="19" t="s">
        <v>59</v>
      </c>
      <c r="C37" s="18" t="s">
        <v>60</v>
      </c>
      <c r="D37" s="19" t="s">
        <v>61</v>
      </c>
      <c r="E37" s="19" t="s">
        <v>45</v>
      </c>
      <c r="F37" s="69">
        <f>προμέτρηση!G37</f>
        <v>32.28</v>
      </c>
      <c r="G37" s="20">
        <v>18</v>
      </c>
      <c r="H37" s="69">
        <f t="shared" si="0"/>
        <v>581.04</v>
      </c>
      <c r="I37" s="73"/>
      <c r="J37" s="41"/>
    </row>
    <row r="38" spans="1:10" s="53" customFormat="1" ht="34.5" customHeight="1">
      <c r="A38" s="177">
        <v>15</v>
      </c>
      <c r="B38" s="17" t="s">
        <v>83</v>
      </c>
      <c r="C38" s="18" t="s">
        <v>70</v>
      </c>
      <c r="D38" s="19" t="s">
        <v>71</v>
      </c>
      <c r="E38" s="17" t="s">
        <v>9</v>
      </c>
      <c r="F38" s="72"/>
      <c r="G38" s="20"/>
      <c r="H38" s="69"/>
      <c r="I38" s="73"/>
      <c r="J38" s="41"/>
    </row>
    <row r="39" spans="1:10" s="53" customFormat="1" ht="34.5" customHeight="1">
      <c r="A39" s="178"/>
      <c r="B39" s="77" t="s">
        <v>75</v>
      </c>
      <c r="C39" s="78" t="s">
        <v>72</v>
      </c>
      <c r="D39" s="79" t="s">
        <v>71</v>
      </c>
      <c r="E39" s="77" t="s">
        <v>79</v>
      </c>
      <c r="F39" s="72">
        <f>προμέτρηση!G39</f>
        <v>2.58</v>
      </c>
      <c r="G39" s="80">
        <v>50</v>
      </c>
      <c r="H39" s="69">
        <f t="shared" si="0"/>
        <v>129</v>
      </c>
      <c r="I39" s="73"/>
      <c r="J39" s="41"/>
    </row>
    <row r="40" spans="1:10" s="53" customFormat="1" ht="34.5" customHeight="1">
      <c r="A40" s="177">
        <v>16</v>
      </c>
      <c r="B40" s="77" t="s">
        <v>109</v>
      </c>
      <c r="C40" s="18" t="s">
        <v>110</v>
      </c>
      <c r="D40" s="35"/>
      <c r="E40" s="36" t="s">
        <v>9</v>
      </c>
      <c r="F40" s="37" t="s">
        <v>9</v>
      </c>
      <c r="G40" s="70"/>
      <c r="H40" s="69"/>
      <c r="I40" s="73"/>
      <c r="J40" s="41"/>
    </row>
    <row r="41" spans="1:10" s="53" customFormat="1" ht="34.5" customHeight="1">
      <c r="A41" s="178"/>
      <c r="B41" s="77" t="s">
        <v>111</v>
      </c>
      <c r="C41" s="78" t="s">
        <v>112</v>
      </c>
      <c r="D41" s="79" t="s">
        <v>113</v>
      </c>
      <c r="E41" s="77" t="s">
        <v>79</v>
      </c>
      <c r="F41" s="72">
        <f>προμέτρηση!G41</f>
        <v>2.79</v>
      </c>
      <c r="G41" s="80">
        <v>2.2</v>
      </c>
      <c r="H41" s="69">
        <f t="shared" si="0"/>
        <v>6.14</v>
      </c>
      <c r="I41" s="73"/>
      <c r="J41" s="41"/>
    </row>
    <row r="42" spans="1:10" s="53" customFormat="1" ht="34.5" customHeight="1">
      <c r="A42" s="177">
        <v>17</v>
      </c>
      <c r="B42" s="10" t="s">
        <v>54</v>
      </c>
      <c r="C42" s="18" t="s">
        <v>40</v>
      </c>
      <c r="D42" s="18"/>
      <c r="E42" s="18"/>
      <c r="F42" s="14"/>
      <c r="G42" s="68"/>
      <c r="H42" s="69"/>
      <c r="I42" s="73"/>
      <c r="J42" s="41"/>
    </row>
    <row r="43" spans="1:10" s="53" customFormat="1" ht="34.5" customHeight="1">
      <c r="A43" s="178"/>
      <c r="B43" s="10" t="s">
        <v>103</v>
      </c>
      <c r="C43" s="18" t="s">
        <v>104</v>
      </c>
      <c r="D43" s="19" t="s">
        <v>105</v>
      </c>
      <c r="E43" s="17" t="s">
        <v>106</v>
      </c>
      <c r="F43" s="69">
        <f>προμέτρηση!G43</f>
        <v>73.16</v>
      </c>
      <c r="G43" s="70">
        <v>9</v>
      </c>
      <c r="H43" s="69">
        <f t="shared" si="0"/>
        <v>658.44</v>
      </c>
      <c r="I43" s="73"/>
      <c r="J43" s="41"/>
    </row>
    <row r="44" spans="1:10" s="53" customFormat="1" ht="34.5" customHeight="1">
      <c r="A44" s="177">
        <v>18</v>
      </c>
      <c r="B44" s="19" t="s">
        <v>107</v>
      </c>
      <c r="C44" s="18" t="s">
        <v>108</v>
      </c>
      <c r="D44" s="60"/>
      <c r="E44" s="81"/>
      <c r="F44" s="82"/>
      <c r="G44" s="83"/>
      <c r="H44" s="69"/>
      <c r="I44" s="73"/>
      <c r="J44" s="41"/>
    </row>
    <row r="45" spans="1:10" s="53" customFormat="1" ht="34.5" customHeight="1">
      <c r="A45" s="178"/>
      <c r="B45" s="60" t="s">
        <v>55</v>
      </c>
      <c r="C45" s="33" t="s">
        <v>56</v>
      </c>
      <c r="D45" s="60" t="s">
        <v>57</v>
      </c>
      <c r="E45" s="60" t="s">
        <v>58</v>
      </c>
      <c r="F45" s="82">
        <f>προμέτρηση!G45</f>
        <v>46.2</v>
      </c>
      <c r="G45" s="84">
        <v>16.8</v>
      </c>
      <c r="H45" s="69">
        <f t="shared" si="0"/>
        <v>776.16</v>
      </c>
      <c r="I45" s="73"/>
      <c r="J45" s="41"/>
    </row>
    <row r="46" spans="1:10" s="53" customFormat="1" ht="34.5" customHeight="1">
      <c r="A46" s="96">
        <v>19</v>
      </c>
      <c r="B46" s="31" t="s">
        <v>139</v>
      </c>
      <c r="C46" s="18" t="s">
        <v>86</v>
      </c>
      <c r="D46" s="19" t="s">
        <v>101</v>
      </c>
      <c r="E46" s="19" t="s">
        <v>58</v>
      </c>
      <c r="F46" s="69">
        <f>προμέτρηση!G46</f>
        <v>55.65</v>
      </c>
      <c r="G46" s="20">
        <v>10</v>
      </c>
      <c r="H46" s="69">
        <f t="shared" si="0"/>
        <v>556.5</v>
      </c>
      <c r="I46" s="73"/>
      <c r="J46" s="41"/>
    </row>
    <row r="47" spans="1:10" s="53" customFormat="1" ht="34.5" customHeight="1">
      <c r="A47" s="85">
        <v>20</v>
      </c>
      <c r="B47" s="31" t="s">
        <v>90</v>
      </c>
      <c r="C47" s="18" t="s">
        <v>80</v>
      </c>
      <c r="D47" s="19" t="s">
        <v>81</v>
      </c>
      <c r="E47" s="19" t="s">
        <v>58</v>
      </c>
      <c r="F47" s="69">
        <f>προμέτρηση!G47</f>
        <v>12</v>
      </c>
      <c r="G47" s="20">
        <v>19.5</v>
      </c>
      <c r="H47" s="69">
        <f t="shared" si="0"/>
        <v>234</v>
      </c>
      <c r="I47" s="73"/>
      <c r="J47" s="41"/>
    </row>
    <row r="48" spans="1:10" s="53" customFormat="1" ht="34.5" customHeight="1">
      <c r="A48" s="85">
        <v>21</v>
      </c>
      <c r="B48" s="31" t="s">
        <v>140</v>
      </c>
      <c r="C48" s="39" t="s">
        <v>151</v>
      </c>
      <c r="D48" s="34" t="s">
        <v>141</v>
      </c>
      <c r="E48" s="34" t="s">
        <v>133</v>
      </c>
      <c r="F48" s="29">
        <v>1</v>
      </c>
      <c r="G48" s="29">
        <v>1000</v>
      </c>
      <c r="H48" s="69">
        <f t="shared" si="0"/>
        <v>1000</v>
      </c>
      <c r="I48" s="86"/>
      <c r="J48" s="41"/>
    </row>
    <row r="49" spans="1:10" s="53" customFormat="1" ht="34.5" customHeight="1">
      <c r="A49" s="87"/>
      <c r="B49" s="182" t="s">
        <v>18</v>
      </c>
      <c r="C49" s="183"/>
      <c r="D49" s="183"/>
      <c r="E49" s="183"/>
      <c r="F49" s="183"/>
      <c r="G49" s="183"/>
      <c r="H49" s="184"/>
      <c r="I49" s="99">
        <f>SUM(H17:H48)</f>
        <v>8647.95</v>
      </c>
      <c r="J49" s="41"/>
    </row>
    <row r="50" spans="1:10" s="12" customFormat="1" ht="39.75" customHeight="1">
      <c r="A50" s="208" t="s">
        <v>167</v>
      </c>
      <c r="B50" s="209"/>
      <c r="C50" s="209"/>
      <c r="D50" s="209"/>
      <c r="E50" s="209"/>
      <c r="F50" s="209"/>
      <c r="G50" s="209"/>
      <c r="H50" s="209"/>
      <c r="I50" s="210"/>
      <c r="J50" s="11"/>
    </row>
    <row r="51" spans="1:10" s="53" customFormat="1" ht="34.5" customHeight="1">
      <c r="A51" s="98">
        <v>22</v>
      </c>
      <c r="B51" s="19" t="s">
        <v>147</v>
      </c>
      <c r="C51" s="88" t="s">
        <v>41</v>
      </c>
      <c r="D51" s="143" t="s">
        <v>166</v>
      </c>
      <c r="E51" s="60" t="s">
        <v>42</v>
      </c>
      <c r="F51" s="89">
        <v>1</v>
      </c>
      <c r="G51" s="90">
        <v>1000</v>
      </c>
      <c r="H51" s="91">
        <f>F51*G51</f>
        <v>1000</v>
      </c>
      <c r="I51" s="67"/>
      <c r="J51" s="41"/>
    </row>
    <row r="52" spans="1:10" s="53" customFormat="1" ht="34.5" customHeight="1" thickBot="1">
      <c r="A52" s="85">
        <v>23</v>
      </c>
      <c r="B52" s="138" t="s">
        <v>148</v>
      </c>
      <c r="C52" s="92" t="s">
        <v>43</v>
      </c>
      <c r="D52" s="34" t="s">
        <v>165</v>
      </c>
      <c r="E52" s="19" t="s">
        <v>44</v>
      </c>
      <c r="F52" s="93">
        <v>1</v>
      </c>
      <c r="G52" s="94">
        <v>400</v>
      </c>
      <c r="H52" s="91">
        <f>F52*G52</f>
        <v>400</v>
      </c>
      <c r="I52" s="67"/>
      <c r="J52" s="41"/>
    </row>
    <row r="53" spans="1:10" s="53" customFormat="1" ht="34.5" customHeight="1" thickBot="1">
      <c r="A53" s="95"/>
      <c r="B53" s="200" t="s">
        <v>18</v>
      </c>
      <c r="C53" s="201"/>
      <c r="D53" s="201"/>
      <c r="E53" s="201"/>
      <c r="F53" s="201"/>
      <c r="G53" s="201"/>
      <c r="H53" s="202"/>
      <c r="I53" s="100">
        <f>H51+H52</f>
        <v>1400</v>
      </c>
      <c r="J53" s="41"/>
    </row>
    <row r="54" spans="1:10" s="105" customFormat="1" ht="24.75" customHeight="1">
      <c r="A54" s="101"/>
      <c r="B54" s="102"/>
      <c r="C54" s="102"/>
      <c r="D54" s="102"/>
      <c r="E54" s="102"/>
      <c r="F54" s="102"/>
      <c r="G54" s="197" t="s">
        <v>2</v>
      </c>
      <c r="H54" s="198"/>
      <c r="I54" s="103">
        <f>I49+I53</f>
        <v>10047.95</v>
      </c>
      <c r="J54" s="104"/>
    </row>
    <row r="55" spans="1:10" s="105" customFormat="1" ht="24.75" customHeight="1">
      <c r="A55" s="181"/>
      <c r="B55" s="106"/>
      <c r="C55" s="106"/>
      <c r="D55" s="106"/>
      <c r="E55" s="106"/>
      <c r="F55" s="107"/>
      <c r="G55" s="205" t="s">
        <v>19</v>
      </c>
      <c r="H55" s="206"/>
      <c r="I55" s="108">
        <f>I54*0.18</f>
        <v>1808.63</v>
      </c>
      <c r="J55" s="109"/>
    </row>
    <row r="56" spans="1:10" s="105" customFormat="1" ht="24.75" customHeight="1">
      <c r="A56" s="181"/>
      <c r="B56" s="106"/>
      <c r="D56" s="106"/>
      <c r="E56" s="106"/>
      <c r="F56" s="107"/>
      <c r="G56" s="179" t="s">
        <v>2</v>
      </c>
      <c r="H56" s="180"/>
      <c r="I56" s="103">
        <f>I54+I55</f>
        <v>11856.58</v>
      </c>
      <c r="J56" s="110"/>
    </row>
    <row r="57" spans="1:10" s="105" customFormat="1" ht="24.75" customHeight="1">
      <c r="A57" s="104"/>
      <c r="B57" s="106"/>
      <c r="C57" s="106"/>
      <c r="D57" s="106"/>
      <c r="E57" s="106"/>
      <c r="F57" s="107"/>
      <c r="G57" s="171" t="s">
        <v>8</v>
      </c>
      <c r="H57" s="172"/>
      <c r="I57" s="111">
        <f>I56*0.15</f>
        <v>1778.49</v>
      </c>
      <c r="J57" s="112"/>
    </row>
    <row r="58" spans="1:10" s="105" customFormat="1" ht="24.75" customHeight="1">
      <c r="A58" s="104"/>
      <c r="B58" s="104"/>
      <c r="C58" s="106"/>
      <c r="D58" s="104"/>
      <c r="E58" s="104"/>
      <c r="F58" s="107"/>
      <c r="G58" s="179" t="s">
        <v>2</v>
      </c>
      <c r="H58" s="180"/>
      <c r="I58" s="103">
        <f>I56+I57</f>
        <v>13635.07</v>
      </c>
      <c r="J58" s="104"/>
    </row>
    <row r="59" spans="1:10" s="105" customFormat="1" ht="24.75" customHeight="1">
      <c r="A59" s="104"/>
      <c r="B59" s="104"/>
      <c r="C59" s="106"/>
      <c r="D59" s="104"/>
      <c r="E59" s="104"/>
      <c r="F59" s="107"/>
      <c r="G59" s="195" t="s">
        <v>26</v>
      </c>
      <c r="H59" s="196"/>
      <c r="I59" s="113">
        <v>74.61</v>
      </c>
      <c r="J59" s="110"/>
    </row>
    <row r="60" spans="1:10" s="105" customFormat="1" ht="24.75" customHeight="1">
      <c r="A60" s="104"/>
      <c r="B60" s="104"/>
      <c r="C60" s="104"/>
      <c r="D60" s="104"/>
      <c r="E60" s="104"/>
      <c r="F60" s="107"/>
      <c r="G60" s="179" t="s">
        <v>2</v>
      </c>
      <c r="H60" s="180"/>
      <c r="I60" s="103">
        <f>I58+I59</f>
        <v>13709.68</v>
      </c>
      <c r="J60" s="104"/>
    </row>
    <row r="61" spans="7:10" s="105" customFormat="1" ht="24.75" customHeight="1">
      <c r="G61" s="171" t="s">
        <v>31</v>
      </c>
      <c r="H61" s="172"/>
      <c r="I61" s="114">
        <f>I60*0.24</f>
        <v>3290.32</v>
      </c>
      <c r="J61" s="104"/>
    </row>
    <row r="62" spans="7:10" s="105" customFormat="1" ht="24.75" customHeight="1" thickBot="1">
      <c r="G62" s="203" t="s">
        <v>18</v>
      </c>
      <c r="H62" s="204"/>
      <c r="I62" s="115">
        <f>I60+I61</f>
        <v>17000</v>
      </c>
      <c r="J62" s="112"/>
    </row>
    <row r="63" spans="7:10" s="53" customFormat="1" ht="16.5">
      <c r="G63" s="54"/>
      <c r="H63" s="54"/>
      <c r="I63" s="54"/>
      <c r="J63" s="55"/>
    </row>
    <row r="64" spans="7:10" s="53" customFormat="1" ht="33.75" customHeight="1">
      <c r="G64" s="54"/>
      <c r="H64" s="54"/>
      <c r="I64" s="54"/>
      <c r="J64" s="55"/>
    </row>
    <row r="65" spans="3:10" s="53" customFormat="1" ht="18.75">
      <c r="C65" s="194" t="s">
        <v>102</v>
      </c>
      <c r="D65" s="194"/>
      <c r="E65" s="117"/>
      <c r="F65" s="212" t="s">
        <v>102</v>
      </c>
      <c r="G65" s="212"/>
      <c r="H65" s="212"/>
      <c r="I65" s="54"/>
      <c r="J65" s="55"/>
    </row>
    <row r="66" spans="3:10" s="53" customFormat="1" ht="18.75">
      <c r="C66" s="194" t="s">
        <v>7</v>
      </c>
      <c r="D66" s="194"/>
      <c r="E66" s="117"/>
      <c r="F66" s="212" t="s">
        <v>23</v>
      </c>
      <c r="G66" s="212"/>
      <c r="H66" s="212"/>
      <c r="I66" s="54"/>
      <c r="J66" s="55"/>
    </row>
    <row r="67" spans="1:10" s="57" customFormat="1" ht="15" customHeight="1">
      <c r="A67" s="53"/>
      <c r="B67" s="53"/>
      <c r="C67" s="118"/>
      <c r="D67" s="118"/>
      <c r="E67" s="117"/>
      <c r="F67" s="212" t="s">
        <v>27</v>
      </c>
      <c r="G67" s="212"/>
      <c r="H67" s="212"/>
      <c r="I67" s="54"/>
      <c r="J67" s="56"/>
    </row>
    <row r="68" spans="1:10" s="57" customFormat="1" ht="30.75" customHeight="1">
      <c r="A68" s="53"/>
      <c r="B68" s="53"/>
      <c r="C68" s="116"/>
      <c r="D68" s="116"/>
      <c r="E68" s="117"/>
      <c r="F68" s="117"/>
      <c r="G68" s="117"/>
      <c r="H68" s="117"/>
      <c r="I68" s="54"/>
      <c r="J68" s="56"/>
    </row>
    <row r="69" spans="1:10" s="57" customFormat="1" ht="18.75">
      <c r="A69" s="53"/>
      <c r="B69" s="53"/>
      <c r="C69" s="119"/>
      <c r="D69" s="119"/>
      <c r="E69" s="119"/>
      <c r="F69" s="120"/>
      <c r="G69" s="116"/>
      <c r="H69" s="119"/>
      <c r="I69" s="54"/>
      <c r="J69" s="44"/>
    </row>
    <row r="70" spans="1:10" s="57" customFormat="1" ht="18.75">
      <c r="A70" s="53"/>
      <c r="B70" s="53"/>
      <c r="C70" s="211" t="s">
        <v>30</v>
      </c>
      <c r="D70" s="211"/>
      <c r="E70" s="121"/>
      <c r="F70" s="211" t="s">
        <v>24</v>
      </c>
      <c r="G70" s="211"/>
      <c r="H70" s="211"/>
      <c r="I70" s="54"/>
      <c r="J70" s="56"/>
    </row>
    <row r="71" spans="1:8" ht="18.75">
      <c r="A71" s="46"/>
      <c r="B71" s="46"/>
      <c r="C71" s="166" t="s">
        <v>32</v>
      </c>
      <c r="D71" s="166"/>
      <c r="E71" s="121"/>
      <c r="F71" s="166" t="s">
        <v>25</v>
      </c>
      <c r="G71" s="166"/>
      <c r="H71" s="166"/>
    </row>
  </sheetData>
  <sheetProtection/>
  <mergeCells count="51">
    <mergeCell ref="C66:D66"/>
    <mergeCell ref="A23:A24"/>
    <mergeCell ref="G62:H62"/>
    <mergeCell ref="G55:H55"/>
    <mergeCell ref="A10:I10"/>
    <mergeCell ref="A50:I50"/>
    <mergeCell ref="C70:D70"/>
    <mergeCell ref="F70:H70"/>
    <mergeCell ref="F67:H67"/>
    <mergeCell ref="F65:H65"/>
    <mergeCell ref="F66:H66"/>
    <mergeCell ref="A44:A45"/>
    <mergeCell ref="C65:D65"/>
    <mergeCell ref="G59:H59"/>
    <mergeCell ref="G54:H54"/>
    <mergeCell ref="A16:A17"/>
    <mergeCell ref="A20:A21"/>
    <mergeCell ref="A30:A31"/>
    <mergeCell ref="B53:H53"/>
    <mergeCell ref="A27:A28"/>
    <mergeCell ref="A36:A37"/>
    <mergeCell ref="G56:H56"/>
    <mergeCell ref="B49:H49"/>
    <mergeCell ref="G58:H58"/>
    <mergeCell ref="A40:A41"/>
    <mergeCell ref="A11:I11"/>
    <mergeCell ref="H12:I12"/>
    <mergeCell ref="A12:A13"/>
    <mergeCell ref="B12:B13"/>
    <mergeCell ref="G57:H57"/>
    <mergeCell ref="A15:I15"/>
    <mergeCell ref="C12:C13"/>
    <mergeCell ref="D12:D13"/>
    <mergeCell ref="E12:E13"/>
    <mergeCell ref="A25:A26"/>
    <mergeCell ref="A38:A39"/>
    <mergeCell ref="C71:D71"/>
    <mergeCell ref="A55:A56"/>
    <mergeCell ref="B14:H14"/>
    <mergeCell ref="A32:A33"/>
    <mergeCell ref="A42:A43"/>
    <mergeCell ref="F71:H71"/>
    <mergeCell ref="F4:I4"/>
    <mergeCell ref="F5:I5"/>
    <mergeCell ref="F6:I6"/>
    <mergeCell ref="F7:I7"/>
    <mergeCell ref="F8:I8"/>
    <mergeCell ref="F12:F13"/>
    <mergeCell ref="G61:H61"/>
    <mergeCell ref="G12:G13"/>
    <mergeCell ref="G60:H60"/>
  </mergeCells>
  <printOptions horizontalCentered="1"/>
  <pageMargins left="0.3937007874015748" right="0.35433070866141736" top="0.15748031496062992" bottom="0.15748031496062992" header="0.15748031496062992" footer="0.15748031496062992"/>
  <pageSetup firstPageNumber="1" useFirstPageNumber="1" fitToHeight="30" horizontalDpi="600" verticalDpi="600" orientation="portrait" paperSize="9" scale="63" r:id="rId2"/>
  <headerFooter alignWithMargins="0">
    <oddHeader>&amp;R
</oddHeader>
    <oddFooter>&amp;L3</oddFooter>
  </headerFooter>
  <rowBreaks count="1" manualBreakCount="1">
    <brk id="4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ΠΑΣΣΑΡΩΝΑΣ 6</dc:creator>
  <cp:keywords/>
  <dc:description/>
  <cp:lastModifiedBy>x</cp:lastModifiedBy>
  <cp:lastPrinted>2018-02-23T07:41:58Z</cp:lastPrinted>
  <dcterms:created xsi:type="dcterms:W3CDTF">2003-06-26T06:41:04Z</dcterms:created>
  <dcterms:modified xsi:type="dcterms:W3CDTF">2018-04-04T14:57:18Z</dcterms:modified>
  <cp:category/>
  <cp:version/>
  <cp:contentType/>
  <cp:contentStatus/>
</cp:coreProperties>
</file>